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95" windowWidth="14955" windowHeight="6165" activeTab="0"/>
  </bookViews>
  <sheets>
    <sheet name="SKYSEAチェックシート" sheetId="1" r:id="rId1"/>
  </sheets>
  <definedNames>
    <definedName name="_xlnm.Print_Area" localSheetId="0">'SKYSEAチェックシート'!$A$1:$AD$156</definedName>
  </definedNames>
  <calcPr fullCalcOnLoad="1"/>
</workbook>
</file>

<file path=xl/sharedStrings.xml><?xml version="1.0" encoding="utf-8"?>
<sst xmlns="http://schemas.openxmlformats.org/spreadsheetml/2006/main" count="260" uniqueCount="128">
  <si>
    <t>チェック欄</t>
  </si>
  <si>
    <t>1GB以上</t>
  </si>
  <si>
    <t>■お客様情報</t>
  </si>
  <si>
    <t>お客様名</t>
  </si>
  <si>
    <t>］</t>
  </si>
  <si>
    <t>記入者：［</t>
  </si>
  <si>
    <t>記入日：［</t>
  </si>
  <si>
    <t>項目</t>
  </si>
  <si>
    <t>動作環境</t>
  </si>
  <si>
    <t>台</t>
  </si>
  <si>
    <t>目安</t>
  </si>
  <si>
    <t>×</t>
  </si>
  <si>
    <t>端末台数</t>
  </si>
  <si>
    <t>＝</t>
  </si>
  <si>
    <t>合計</t>
  </si>
  <si>
    <t>（Ａ）＋（Ｂ）</t>
  </si>
  <si>
    <t>保存日数</t>
  </si>
  <si>
    <t>（Ａ）</t>
  </si>
  <si>
    <t>MB／日</t>
  </si>
  <si>
    <t>日</t>
  </si>
  <si>
    <t>基準値</t>
  </si>
  <si>
    <t>OS</t>
  </si>
  <si>
    <t>CPU</t>
  </si>
  <si>
    <t>メモリ</t>
  </si>
  <si>
    <t>2GB以上</t>
  </si>
  <si>
    <t>必要量</t>
  </si>
  <si>
    <t>HDD（データサーバ）</t>
  </si>
  <si>
    <t>500台まで</t>
  </si>
  <si>
    <t>1000台まで</t>
  </si>
  <si>
    <t>マスターサーバ+データサーバ+
ログ解析サーバ</t>
  </si>
  <si>
    <t>Pentium4/3GHz以上</t>
  </si>
  <si>
    <t>4GB以上</t>
  </si>
  <si>
    <t>ログ解析サーバのみ</t>
  </si>
  <si>
    <t>高速ログ検索サーバ(共存不可)</t>
  </si>
  <si>
    <t>＜サーバースペック算出表＞</t>
  </si>
  <si>
    <t>＜その他の注意事項＞</t>
  </si>
  <si>
    <t>その他の制限事項、注意事項につきましては、別途資料をご覧ください。</t>
  </si>
  <si>
    <t>データサーバ+ログ解析サーバ</t>
  </si>
  <si>
    <t>　TCP：52300・52304・52308・52309・52312・52313・52314　UDP：52305・52309・52310・52311・52314</t>
  </si>
  <si>
    <t>月</t>
  </si>
  <si>
    <t>＋</t>
  </si>
  <si>
    <t>保存月数</t>
  </si>
  <si>
    <t>各種必要ＨＤＤ容量は弊社推奨の参考値になります。ご利用環境によりことなります。</t>
  </si>
  <si>
    <t>リモート電源ONを利用する場合</t>
  </si>
  <si>
    <t>TCP/IPで通信ができる</t>
  </si>
  <si>
    <t>全ての端末で、Intel PentiumⅢ 866MHz 以上</t>
  </si>
  <si>
    <t>全ての端末が、256MB以上</t>
  </si>
  <si>
    <t>管理機として利用する予定の端末は、全て512MB以上</t>
  </si>
  <si>
    <t>全ての端末に、空き容量が400MB 以上ある</t>
  </si>
  <si>
    <t>「Remote Power ON」、「Wake On LAN」等、ネットワーク経由の電源ONに対応</t>
  </si>
  <si>
    <t>1024×768　65536色以上である</t>
  </si>
  <si>
    <t>　（既定ポート番号：52300の場合。インストール時に変更した場合は既定ポートから加算値となります）</t>
  </si>
  <si>
    <t>●管理機／端末機(すべてに該当するかチェックしてください)</t>
  </si>
  <si>
    <t>●ネットワーク全体(全てに該当するかチェックしてください)</t>
  </si>
  <si>
    <t>リモート操作を利用する場合</t>
  </si>
  <si>
    <t>●サーバスペック(1000台以下の場合)</t>
  </si>
  <si>
    <t>（B）</t>
  </si>
  <si>
    <t>HDD空き容量</t>
  </si>
  <si>
    <t>■マスターサーバ兼ログ解析サーバ</t>
  </si>
  <si>
    <r>
      <t>●構成要件</t>
    </r>
    <r>
      <rPr>
        <b/>
        <sz val="8"/>
        <rFont val="ＭＳ Ｐゴシック"/>
        <family val="3"/>
      </rPr>
      <t>(案件の要件を記載してください)</t>
    </r>
  </si>
  <si>
    <t>GB</t>
  </si>
  <si>
    <t>MB/月</t>
  </si>
  <si>
    <t>下記を全て合計したもの　
※実際のHDD容量には、OSインストール容量として御社規定の容量を、別途追加してください</t>
  </si>
  <si>
    <t>80GB(固定)</t>
  </si>
  <si>
    <t>Dual Core Xeon 2.0GHz以上</t>
  </si>
  <si>
    <t>メールログ</t>
  </si>
  <si>
    <t>MB/日</t>
  </si>
  <si>
    <r>
      <t>●オプション要件</t>
    </r>
    <r>
      <rPr>
        <b/>
        <sz val="8"/>
        <rFont val="ＭＳ Ｐゴシック"/>
        <family val="3"/>
      </rPr>
      <t>(一日、一台あたり)</t>
    </r>
  </si>
  <si>
    <t>録画時間/日</t>
  </si>
  <si>
    <t>端末1台あたりの目安として、操作ログ：1MB/日、画面操作録画：20MB/時間　となります。
保存期間、端末台数に応じて必要なHDD容量を計算してください。
※操作ログの目安(1MB/日）には、クリップボードログは含まれていません。
※30％程度の余裕と障害時の作業領域確保の為、ログ容量×2.6倍の容量をご用意ください。</t>
  </si>
  <si>
    <t>×</t>
  </si>
  <si>
    <t>日数</t>
  </si>
  <si>
    <t>日</t>
  </si>
  <si>
    <t>通信ポート</t>
  </si>
  <si>
    <t>下記の通信ポートを使用してTCP/IPにて全てのコンピュータが双方向に通信可能であること</t>
  </si>
  <si>
    <t>通信帯域</t>
  </si>
  <si>
    <t>■マスターサーバ兼データサーバ兼ログ解析サーバ</t>
  </si>
  <si>
    <t>画面操作録画</t>
  </si>
  <si>
    <t>サーバ1台あたり</t>
  </si>
  <si>
    <t>時間/日</t>
  </si>
  <si>
    <t>MB</t>
  </si>
  <si>
    <t>MB</t>
  </si>
  <si>
    <t>●オプション構成(該当する場合チェックしてください。)</t>
  </si>
  <si>
    <t>※以降のチェック項目に一つでも該当しない項目がある場合は、一度お問い合わせください</t>
  </si>
  <si>
    <t>160GB(固定)</t>
  </si>
  <si>
    <t>GB</t>
  </si>
  <si>
    <t>※Excelシート上で編集の場合、以下の値は自動計算されます。1000台以上は裏面をご覧ください。</t>
  </si>
  <si>
    <t>OS</t>
  </si>
  <si>
    <t>CPU</t>
  </si>
  <si>
    <t>メモリ</t>
  </si>
  <si>
    <t>HDD</t>
  </si>
  <si>
    <t>Webブラウザ</t>
  </si>
  <si>
    <t>ディスプレイ</t>
  </si>
  <si>
    <t>HDD(マスターサーバ)</t>
  </si>
  <si>
    <r>
      <t xml:space="preserve">HDD(ログ解析サーバ)
</t>
    </r>
    <r>
      <rPr>
        <sz val="6"/>
        <rFont val="ＭＳ Ｐゴシック"/>
        <family val="3"/>
      </rPr>
      <t>※Windows2000Serverには
インストールできません</t>
    </r>
  </si>
  <si>
    <r>
      <t xml:space="preserve"> 操作ログ
</t>
    </r>
    <r>
      <rPr>
        <sz val="8"/>
        <rFont val="ＭＳ Ｐゴシック"/>
        <family val="3"/>
      </rPr>
      <t>＋</t>
    </r>
    <r>
      <rPr>
        <sz val="10"/>
        <rFont val="ＭＳ Ｐゴシック"/>
        <family val="3"/>
      </rPr>
      <t xml:space="preserve">
メールログ</t>
    </r>
  </si>
  <si>
    <t>マスターサーバのみ</t>
  </si>
  <si>
    <t>データサーバのみ</t>
  </si>
  <si>
    <t>マスターサーバ+データサーバ</t>
  </si>
  <si>
    <t>※メールログを利用する場合</t>
  </si>
  <si>
    <t>※不許可端末検知を利用する場合</t>
  </si>
  <si>
    <t>画面操作録画を利用する
(右側に想定されている一日の一台あたりの録画時間を記載してください)</t>
  </si>
  <si>
    <t>送信メールログを利用する
(右側に想定されている一日の一台あたりの送信メール容量を記載してください)</t>
  </si>
  <si>
    <t>録画保存日数</t>
  </si>
  <si>
    <t>無線LANの端末が存在しない
Vistaの端末が存在しない
ネットワークカードのチーミング設定端末が存在しない
※チーミングには、現在対応しておりません。</t>
  </si>
  <si>
    <t>全ての端末で、Internet Explorer 5.5 SP2 以降、Firefox 3.0以上のブラウザである</t>
  </si>
  <si>
    <t>日本語版のOSのみを利用する</t>
  </si>
  <si>
    <t>高速ログ検索オプションは購入しない</t>
  </si>
  <si>
    <t>●構成(全てに該当しなかった場合は、お問い合わせください)</t>
  </si>
  <si>
    <t>下記のいずれかの条件を満たすこと
・暗号化をされていないSMTPでメール送信が行われており、全ての端末で利用しているメールクライアントが、Microsoft Outlook 2003、2007、Microsoft Outlook Express 6、Windowsメール、Becky! Ver.2、Thunderbird 2であること。 
・Exchange接続を利用で、Microsoft Outlook 2003/2007を利用していること。</t>
  </si>
  <si>
    <t>6GB以上</t>
  </si>
  <si>
    <t>マスターサーバ+
ログ解析サーバ</t>
  </si>
  <si>
    <t>～2000台まで</t>
  </si>
  <si>
    <t>～3000台まで</t>
  </si>
  <si>
    <t>～5000台まで</t>
  </si>
  <si>
    <t>●サーバスペック(１000台～5000台以下の場合)</t>
  </si>
  <si>
    <t>8GB以上</t>
  </si>
  <si>
    <t>端末台数は5000台以下である</t>
  </si>
  <si>
    <t>Windows 2000 Server SP4
Windows Server 2003 Standard/Enterprise Edition SP1/SP2/R2SP無し/R2SP2(x64は SP2/R2SP2)
Windows Server 2008 Standard /Enterprise Edition SP無し/SP2/R2
※日本語版以外のOSには、対応しておりません。</t>
  </si>
  <si>
    <t>SKYSEAをインストールする端末は以下のとおりです
Windows 2000 Server SP4/Windows 2000 Professional SP3/SP4
Windows Server 2003 Standard/Enterprise Edition SP1/SP2/R2SP無し/R2SP2(x64は SP2/R2SP2)
Windows Server 2008 Standard /Enterprise Edition SP無し/SP2/R2
Windows XP Professional SP1/SP2 /SP3(x64はSP2以降)
Windows Vista Business SP無し/SP1/SP2 ・Enterprise SP無し/SP1/SP2 ・Ultimate SP無し/SP1/SP2
Windows 7 Professional/Enterprise/Unlimate
※日本語版以外のOSをお使いの場合は、お問い合わせください。</t>
  </si>
  <si>
    <t>HDD（データサーバ）</t>
  </si>
  <si>
    <t>SKYSEA Client View 導入前チェックシート(Ver.4.1向け)</t>
  </si>
  <si>
    <t>～5000台以上</t>
  </si>
  <si>
    <t>構成につきましては、お問合せ下さい</t>
  </si>
  <si>
    <t>Xeon E5130 (2GHz)以上</t>
  </si>
  <si>
    <t>Xeon X3230 (2.66GHz)、もしくはXeon E5540  (2.53GHz)以上</t>
  </si>
  <si>
    <t>2009/12/01 Ver4100</t>
  </si>
  <si>
    <t>リモート操作を利用する場合、10Mbps以上の帯域が利用できる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</si>
</sst>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s>
  <fonts count="34">
    <font>
      <sz val="11"/>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9"/>
      <name val="ＭＳ Ｐゴシック"/>
      <family val="3"/>
    </font>
    <font>
      <b/>
      <sz val="16"/>
      <color indexed="9"/>
      <name val="ＭＳ Ｐゴシック"/>
      <family val="3"/>
    </font>
    <font>
      <sz val="16"/>
      <color indexed="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8"/>
      <name val="ＭＳ Ｐゴシック"/>
      <family val="3"/>
    </font>
    <font>
      <sz val="8"/>
      <color indexed="9"/>
      <name val="ＭＳ Ｐゴシック"/>
      <family val="3"/>
    </font>
    <font>
      <b/>
      <sz val="9"/>
      <name val="ＭＳ Ｐゴシック"/>
      <family val="3"/>
    </font>
    <font>
      <sz val="8"/>
      <color indexed="10"/>
      <name val="ＭＳ Ｐゴシック"/>
      <family val="3"/>
    </font>
    <font>
      <sz val="11"/>
      <color indexed="9"/>
      <name val="ＭＳ Ｐゴシック"/>
      <family val="3"/>
    </font>
    <font>
      <sz val="10"/>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color indexed="63"/>
      </right>
      <top>
        <color indexed="63"/>
      </top>
      <bottom style="hair"/>
    </border>
    <border>
      <left style="thin"/>
      <right style="thin"/>
      <top style="thin"/>
      <bottom style="thin"/>
    </border>
    <border>
      <left>
        <color indexed="63"/>
      </left>
      <right style="thin"/>
      <top>
        <color indexed="63"/>
      </top>
      <bottom>
        <color indexed="63"/>
      </bottom>
    </border>
    <border>
      <left style="hair"/>
      <right>
        <color indexed="63"/>
      </right>
      <top style="hair"/>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thin"/>
      <top style="thin"/>
      <bottom style="hair"/>
    </border>
    <border>
      <left style="thin"/>
      <right style="hair"/>
      <top style="thin"/>
      <bottom style="hair"/>
    </border>
    <border>
      <left style="hair"/>
      <right style="hair"/>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0" fillId="0" borderId="0" applyNumberFormat="0" applyFill="0" applyBorder="0" applyAlignment="0" applyProtection="0"/>
    <xf numFmtId="0" fontId="33" fillId="4" borderId="0" applyNumberFormat="0" applyBorder="0" applyAlignment="0" applyProtection="0"/>
  </cellStyleXfs>
  <cellXfs count="233">
    <xf numFmtId="0" fontId="0" fillId="0" borderId="0" xfId="0" applyAlignment="1">
      <alignment vertical="center"/>
    </xf>
    <xf numFmtId="0" fontId="0" fillId="24" borderId="0" xfId="0" applyFill="1" applyAlignment="1" applyProtection="1">
      <alignment vertical="center"/>
      <protection hidden="1"/>
    </xf>
    <xf numFmtId="0" fontId="0" fillId="24" borderId="0" xfId="0" applyFill="1" applyAlignment="1" applyProtection="1">
      <alignment horizontal="right" vertical="center"/>
      <protection hidden="1"/>
    </xf>
    <xf numFmtId="0" fontId="3" fillId="24" borderId="0" xfId="0" applyFont="1" applyFill="1" applyAlignment="1" applyProtection="1">
      <alignment vertical="center"/>
      <protection hidden="1"/>
    </xf>
    <xf numFmtId="0" fontId="2" fillId="24" borderId="0" xfId="0" applyFont="1" applyFill="1" applyAlignment="1" applyProtection="1">
      <alignment vertical="center"/>
      <protection hidden="1"/>
    </xf>
    <xf numFmtId="0" fontId="0" fillId="24" borderId="0" xfId="0" applyFill="1" applyBorder="1" applyAlignment="1" applyProtection="1">
      <alignment horizontal="center" vertical="center"/>
      <protection hidden="1"/>
    </xf>
    <xf numFmtId="0" fontId="8" fillId="24" borderId="0" xfId="0"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0" fontId="8" fillId="24" borderId="0" xfId="0" applyFont="1" applyFill="1" applyBorder="1" applyAlignment="1" applyProtection="1">
      <alignment vertical="center"/>
      <protection hidden="1"/>
    </xf>
    <xf numFmtId="0" fontId="8" fillId="24" borderId="10" xfId="0" applyFont="1" applyFill="1" applyBorder="1" applyAlignment="1" applyProtection="1">
      <alignment vertical="center"/>
      <protection hidden="1"/>
    </xf>
    <xf numFmtId="0" fontId="0" fillId="24" borderId="11" xfId="0" applyFill="1" applyBorder="1" applyAlignment="1" applyProtection="1">
      <alignment vertical="center"/>
      <protection hidden="1"/>
    </xf>
    <xf numFmtId="0" fontId="0" fillId="24" borderId="10" xfId="0" applyFill="1" applyBorder="1" applyAlignment="1" applyProtection="1">
      <alignment vertical="center"/>
      <protection hidden="1"/>
    </xf>
    <xf numFmtId="0" fontId="8" fillId="24" borderId="11" xfId="0" applyFont="1" applyFill="1" applyBorder="1" applyAlignment="1" applyProtection="1">
      <alignment horizontal="center" vertical="center"/>
      <protection hidden="1"/>
    </xf>
    <xf numFmtId="0" fontId="0" fillId="24" borderId="12" xfId="0" applyFill="1" applyBorder="1" applyAlignment="1" applyProtection="1">
      <alignment horizontal="center" vertical="center"/>
      <protection hidden="1"/>
    </xf>
    <xf numFmtId="0" fontId="0" fillId="24" borderId="0" xfId="0" applyFill="1" applyBorder="1" applyAlignment="1" applyProtection="1">
      <alignment vertical="center"/>
      <protection hidden="1"/>
    </xf>
    <xf numFmtId="0" fontId="8" fillId="24" borderId="13" xfId="0" applyFont="1" applyFill="1" applyBorder="1" applyAlignment="1" applyProtection="1">
      <alignment vertical="center"/>
      <protection hidden="1"/>
    </xf>
    <xf numFmtId="0" fontId="8" fillId="24" borderId="0" xfId="0" applyFont="1" applyFill="1" applyAlignment="1" applyProtection="1">
      <alignment vertical="center"/>
      <protection hidden="1"/>
    </xf>
    <xf numFmtId="0" fontId="5" fillId="24" borderId="13" xfId="0" applyFont="1" applyFill="1" applyBorder="1" applyAlignment="1" applyProtection="1">
      <alignment horizontal="left" vertical="center"/>
      <protection hidden="1"/>
    </xf>
    <xf numFmtId="0" fontId="11" fillId="24" borderId="0" xfId="0" applyFont="1" applyFill="1" applyBorder="1" applyAlignment="1" applyProtection="1">
      <alignment horizontal="right" vertical="center"/>
      <protection hidden="1"/>
    </xf>
    <xf numFmtId="0" fontId="0" fillId="24" borderId="0" xfId="0" applyFill="1" applyBorder="1" applyAlignment="1" applyProtection="1">
      <alignment horizontal="right" vertical="center"/>
      <protection hidden="1"/>
    </xf>
    <xf numFmtId="0" fontId="4" fillId="24" borderId="14"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8" fillId="24" borderId="14" xfId="0" applyFont="1" applyFill="1" applyBorder="1" applyAlignment="1" applyProtection="1">
      <alignment horizontal="right" vertical="center"/>
      <protection hidden="1"/>
    </xf>
    <xf numFmtId="0" fontId="5"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right" vertical="center"/>
      <protection hidden="1"/>
    </xf>
    <xf numFmtId="0" fontId="8" fillId="24" borderId="15" xfId="0" applyFont="1" applyFill="1" applyBorder="1" applyAlignment="1" applyProtection="1">
      <alignment horizontal="center" vertical="center"/>
      <protection hidden="1"/>
    </xf>
    <xf numFmtId="0" fontId="8" fillId="24" borderId="10" xfId="0" applyFont="1" applyFill="1" applyBorder="1" applyAlignment="1" applyProtection="1">
      <alignment horizontal="center" vertical="center"/>
      <protection hidden="1"/>
    </xf>
    <xf numFmtId="0" fontId="8" fillId="24" borderId="16" xfId="0" applyFont="1" applyFill="1" applyBorder="1" applyAlignment="1" applyProtection="1">
      <alignment vertical="center"/>
      <protection hidden="1"/>
    </xf>
    <xf numFmtId="0" fontId="5" fillId="24" borderId="16" xfId="0" applyFont="1" applyFill="1" applyBorder="1" applyAlignment="1" applyProtection="1">
      <alignment horizontal="left" vertical="center"/>
      <protection hidden="1"/>
    </xf>
    <xf numFmtId="0" fontId="0" fillId="24" borderId="0" xfId="0" applyFill="1" applyBorder="1" applyAlignment="1" applyProtection="1">
      <alignment vertical="center"/>
      <protection hidden="1"/>
    </xf>
    <xf numFmtId="0" fontId="12" fillId="24" borderId="0" xfId="0" applyFont="1" applyFill="1" applyAlignment="1" applyProtection="1">
      <alignment vertical="center"/>
      <protection hidden="1"/>
    </xf>
    <xf numFmtId="0" fontId="5" fillId="24" borderId="0" xfId="0" applyFont="1" applyFill="1" applyAlignment="1" applyProtection="1">
      <alignment vertical="center"/>
      <protection hidden="1"/>
    </xf>
    <xf numFmtId="0" fontId="14" fillId="24" borderId="11" xfId="0" applyFont="1" applyFill="1" applyBorder="1" applyAlignment="1" applyProtection="1">
      <alignment vertical="center"/>
      <protection hidden="1"/>
    </xf>
    <xf numFmtId="0" fontId="14" fillId="24" borderId="0" xfId="0" applyFont="1" applyFill="1" applyBorder="1" applyAlignment="1" applyProtection="1">
      <alignment vertical="center"/>
      <protection hidden="1"/>
    </xf>
    <xf numFmtId="0" fontId="5" fillId="24" borderId="0" xfId="0" applyFont="1" applyFill="1" applyBorder="1" applyAlignment="1" applyProtection="1">
      <alignment vertical="center"/>
      <protection hidden="1"/>
    </xf>
    <xf numFmtId="0" fontId="8" fillId="24" borderId="17" xfId="0" applyFont="1" applyFill="1" applyBorder="1" applyAlignment="1" applyProtection="1">
      <alignment horizontal="left" vertical="center" wrapText="1"/>
      <protection hidden="1"/>
    </xf>
    <xf numFmtId="0" fontId="2" fillId="24" borderId="11" xfId="0" applyFont="1" applyFill="1" applyBorder="1" applyAlignment="1" applyProtection="1">
      <alignment vertical="center"/>
      <protection hidden="1"/>
    </xf>
    <xf numFmtId="0" fontId="2" fillId="24" borderId="0" xfId="0" applyFont="1" applyFill="1" applyBorder="1" applyAlignment="1" applyProtection="1">
      <alignment vertical="center"/>
      <protection hidden="1"/>
    </xf>
    <xf numFmtId="0" fontId="8" fillId="24" borderId="0" xfId="0" applyFont="1" applyFill="1" applyBorder="1" applyAlignment="1" applyProtection="1">
      <alignment horizontal="left" vertical="center"/>
      <protection hidden="1"/>
    </xf>
    <xf numFmtId="0" fontId="0" fillId="24" borderId="17" xfId="0" applyFill="1" applyBorder="1" applyAlignment="1" applyProtection="1">
      <alignment horizontal="left" vertical="center"/>
      <protection hidden="1"/>
    </xf>
    <xf numFmtId="0" fontId="0" fillId="24" borderId="17" xfId="0"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8" fillId="24" borderId="0" xfId="0" applyFont="1" applyFill="1" applyBorder="1" applyAlignment="1" applyProtection="1">
      <alignment/>
      <protection hidden="1"/>
    </xf>
    <xf numFmtId="0" fontId="3" fillId="24" borderId="15" xfId="0" applyFont="1" applyFill="1" applyBorder="1" applyAlignment="1" applyProtection="1">
      <alignment vertical="center"/>
      <protection hidden="1"/>
    </xf>
    <xf numFmtId="0" fontId="2" fillId="24" borderId="15" xfId="0" applyFont="1" applyFill="1" applyBorder="1" applyAlignment="1" applyProtection="1">
      <alignment vertical="center"/>
      <protection hidden="1"/>
    </xf>
    <xf numFmtId="0" fontId="0" fillId="24" borderId="15" xfId="0" applyFill="1" applyBorder="1" applyAlignment="1" applyProtection="1">
      <alignment vertical="center"/>
      <protection hidden="1"/>
    </xf>
    <xf numFmtId="0" fontId="8" fillId="24" borderId="15" xfId="0" applyFont="1" applyFill="1" applyBorder="1" applyAlignment="1" applyProtection="1">
      <alignment vertical="center"/>
      <protection hidden="1"/>
    </xf>
    <xf numFmtId="0" fontId="5" fillId="24" borderId="13" xfId="0" applyFont="1" applyFill="1" applyBorder="1" applyAlignment="1" applyProtection="1">
      <alignment horizontal="left" vertical="center" wrapText="1"/>
      <protection hidden="1"/>
    </xf>
    <xf numFmtId="0" fontId="5" fillId="24" borderId="0" xfId="0" applyFont="1" applyFill="1" applyBorder="1" applyAlignment="1" applyProtection="1">
      <alignment horizontal="left" vertical="center" wrapText="1"/>
      <protection hidden="1"/>
    </xf>
    <xf numFmtId="0" fontId="5" fillId="24" borderId="18" xfId="0" applyFont="1" applyFill="1" applyBorder="1" applyAlignment="1" applyProtection="1">
      <alignment horizontal="left" vertical="center" wrapText="1"/>
      <protection hidden="1"/>
    </xf>
    <xf numFmtId="0" fontId="8" fillId="24" borderId="12" xfId="0" applyFont="1" applyFill="1" applyBorder="1" applyAlignment="1" applyProtection="1">
      <alignment horizontal="center" vertical="center"/>
      <protection hidden="1"/>
    </xf>
    <xf numFmtId="0" fontId="0" fillId="24" borderId="18" xfId="0" applyFill="1" applyBorder="1" applyAlignment="1" applyProtection="1">
      <alignment horizontal="center" vertical="center"/>
      <protection hidden="1"/>
    </xf>
    <xf numFmtId="0" fontId="0" fillId="24" borderId="0" xfId="0" applyFill="1" applyBorder="1" applyAlignment="1" applyProtection="1">
      <alignment horizontal="left" vertical="center"/>
      <protection hidden="1"/>
    </xf>
    <xf numFmtId="0" fontId="4" fillId="24" borderId="0" xfId="0" applyFont="1" applyFill="1" applyBorder="1" applyAlignment="1" applyProtection="1">
      <alignment horizontal="center" vertical="center"/>
      <protection hidden="1"/>
    </xf>
    <xf numFmtId="0" fontId="8" fillId="24" borderId="0" xfId="0" applyFont="1" applyFill="1" applyAlignment="1" applyProtection="1">
      <alignment horizontal="center" vertical="center"/>
      <protection hidden="1"/>
    </xf>
    <xf numFmtId="0" fontId="4" fillId="24" borderId="18" xfId="0" applyFont="1" applyFill="1" applyBorder="1" applyAlignment="1" applyProtection="1">
      <alignment horizontal="center" vertical="center"/>
      <protection hidden="1"/>
    </xf>
    <xf numFmtId="0" fontId="4" fillId="24" borderId="19" xfId="0" applyFont="1" applyFill="1" applyBorder="1" applyAlignment="1" applyProtection="1">
      <alignment horizontal="center" vertical="center"/>
      <protection hidden="1"/>
    </xf>
    <xf numFmtId="0" fontId="4" fillId="24" borderId="15" xfId="0" applyFont="1" applyFill="1" applyBorder="1" applyAlignment="1" applyProtection="1">
      <alignment horizontal="left" vertical="center"/>
      <protection hidden="1"/>
    </xf>
    <xf numFmtId="0" fontId="0" fillId="24" borderId="15" xfId="0" applyFill="1" applyBorder="1" applyAlignment="1" applyProtection="1">
      <alignment horizontal="center" vertical="center"/>
      <protection hidden="1"/>
    </xf>
    <xf numFmtId="0" fontId="0" fillId="24" borderId="20" xfId="0" applyFill="1" applyBorder="1" applyAlignment="1" applyProtection="1">
      <alignment horizontal="center" vertical="center"/>
      <protection hidden="1"/>
    </xf>
    <xf numFmtId="0" fontId="8" fillId="24" borderId="15" xfId="0" applyFont="1" applyFill="1" applyBorder="1" applyAlignment="1" applyProtection="1">
      <alignment horizontal="right" vertical="center"/>
      <protection hidden="1"/>
    </xf>
    <xf numFmtId="0" fontId="4" fillId="24" borderId="15" xfId="0" applyFont="1" applyFill="1" applyBorder="1" applyAlignment="1" applyProtection="1">
      <alignment horizontal="center" vertical="center"/>
      <protection hidden="1"/>
    </xf>
    <xf numFmtId="0" fontId="13" fillId="24" borderId="0" xfId="0" applyFont="1" applyFill="1" applyBorder="1" applyAlignment="1" applyProtection="1">
      <alignment horizontal="right" vertical="center"/>
      <protection hidden="1"/>
    </xf>
    <xf numFmtId="0" fontId="8" fillId="24" borderId="18" xfId="0" applyFont="1" applyFill="1" applyBorder="1" applyAlignment="1" applyProtection="1">
      <alignment horizontal="center" vertical="center"/>
      <protection hidden="1"/>
    </xf>
    <xf numFmtId="0" fontId="2" fillId="24" borderId="21" xfId="0" applyFont="1" applyFill="1" applyBorder="1" applyAlignment="1" applyProtection="1">
      <alignment horizontal="left" vertical="top" wrapText="1"/>
      <protection hidden="1"/>
    </xf>
    <xf numFmtId="0" fontId="15" fillId="24" borderId="11" xfId="0" applyFont="1" applyFill="1" applyBorder="1" applyAlignment="1" applyProtection="1">
      <alignment vertical="center"/>
      <protection hidden="1"/>
    </xf>
    <xf numFmtId="0" fontId="16" fillId="24" borderId="0" xfId="0" applyFont="1" applyFill="1" applyAlignment="1" applyProtection="1">
      <alignment vertical="center"/>
      <protection hidden="1" locked="0"/>
    </xf>
    <xf numFmtId="0" fontId="17"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locked="0"/>
    </xf>
    <xf numFmtId="0" fontId="6" fillId="0" borderId="0" xfId="0" applyFont="1" applyFill="1" applyBorder="1" applyAlignment="1" applyProtection="1">
      <alignment horizontal="right" vertical="center"/>
      <protection hidden="1"/>
    </xf>
    <xf numFmtId="0" fontId="5" fillId="24" borderId="20" xfId="0" applyFont="1" applyFill="1" applyBorder="1" applyAlignment="1" applyProtection="1">
      <alignment horizontal="center" vertical="center"/>
      <protection hidden="1"/>
    </xf>
    <xf numFmtId="0" fontId="5" fillId="24" borderId="17" xfId="0" applyFont="1" applyFill="1" applyBorder="1" applyAlignment="1" applyProtection="1">
      <alignment horizontal="center" vertical="center" wrapText="1"/>
      <protection hidden="1"/>
    </xf>
    <xf numFmtId="0" fontId="5" fillId="24" borderId="22" xfId="0" applyFont="1" applyFill="1" applyBorder="1" applyAlignment="1" applyProtection="1">
      <alignment horizontal="center" vertical="center"/>
      <protection hidden="1"/>
    </xf>
    <xf numFmtId="0" fontId="5" fillId="24" borderId="15" xfId="0" applyFont="1" applyFill="1" applyBorder="1" applyAlignment="1" applyProtection="1">
      <alignment horizontal="center" vertical="center"/>
      <protection hidden="1"/>
    </xf>
    <xf numFmtId="0" fontId="5" fillId="24" borderId="21" xfId="0" applyFont="1" applyFill="1" applyBorder="1" applyAlignment="1" applyProtection="1">
      <alignment horizontal="center" vertical="center"/>
      <protection hidden="1"/>
    </xf>
    <xf numFmtId="0" fontId="5" fillId="24" borderId="13" xfId="0"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0" fontId="5" fillId="24" borderId="18" xfId="0" applyFont="1" applyFill="1" applyBorder="1" applyAlignment="1" applyProtection="1">
      <alignment horizontal="center" vertical="center"/>
      <protection hidden="1"/>
    </xf>
    <xf numFmtId="0" fontId="8" fillId="24" borderId="10" xfId="0" applyFont="1" applyFill="1" applyBorder="1" applyAlignment="1" applyProtection="1">
      <alignment horizontal="center" vertical="center"/>
      <protection hidden="1"/>
    </xf>
    <xf numFmtId="0" fontId="4" fillId="24" borderId="23" xfId="0" applyFont="1" applyFill="1" applyBorder="1" applyAlignment="1" applyProtection="1">
      <alignment horizontal="center" vertical="center"/>
      <protection hidden="1"/>
    </xf>
    <xf numFmtId="0" fontId="4" fillId="24" borderId="24" xfId="0" applyFont="1" applyFill="1" applyBorder="1" applyAlignment="1" applyProtection="1">
      <alignment horizontal="center" vertical="center"/>
      <protection hidden="1"/>
    </xf>
    <xf numFmtId="0" fontId="5" fillId="24" borderId="25" xfId="0" applyFont="1" applyFill="1" applyBorder="1" applyAlignment="1" applyProtection="1">
      <alignment horizontal="center" vertical="center" wrapText="1"/>
      <protection hidden="1"/>
    </xf>
    <xf numFmtId="0" fontId="5" fillId="24" borderId="17" xfId="0" applyFont="1" applyFill="1" applyBorder="1" applyAlignment="1" applyProtection="1">
      <alignment horizontal="center" vertical="center"/>
      <protection hidden="1"/>
    </xf>
    <xf numFmtId="0" fontId="4" fillId="24" borderId="22" xfId="0" applyFont="1" applyFill="1" applyBorder="1" applyAlignment="1" applyProtection="1">
      <alignment horizontal="center" vertical="center" wrapText="1"/>
      <protection hidden="1"/>
    </xf>
    <xf numFmtId="0" fontId="4" fillId="24" borderId="15" xfId="0" applyFont="1" applyFill="1" applyBorder="1" applyAlignment="1" applyProtection="1">
      <alignment horizontal="center" vertical="center" wrapText="1"/>
      <protection hidden="1"/>
    </xf>
    <xf numFmtId="0" fontId="4" fillId="24" borderId="20" xfId="0" applyFont="1" applyFill="1" applyBorder="1" applyAlignment="1" applyProtection="1">
      <alignment horizontal="center" vertical="center" wrapText="1"/>
      <protection hidden="1"/>
    </xf>
    <xf numFmtId="0" fontId="5" fillId="24" borderId="10" xfId="0" applyFont="1" applyFill="1" applyBorder="1" applyAlignment="1" applyProtection="1">
      <alignment horizontal="center" vertical="center"/>
      <protection hidden="1"/>
    </xf>
    <xf numFmtId="0" fontId="5" fillId="24" borderId="11" xfId="0" applyFont="1" applyFill="1" applyBorder="1" applyAlignment="1" applyProtection="1">
      <alignment horizontal="center" vertical="center"/>
      <protection hidden="1"/>
    </xf>
    <xf numFmtId="0" fontId="5" fillId="24" borderId="12" xfId="0" applyFont="1" applyFill="1" applyBorder="1" applyAlignment="1" applyProtection="1">
      <alignment horizontal="center" vertical="center"/>
      <protection hidden="1"/>
    </xf>
    <xf numFmtId="0" fontId="5" fillId="24" borderId="10" xfId="0" applyFont="1" applyFill="1" applyBorder="1" applyAlignment="1" applyProtection="1">
      <alignment horizontal="center" vertical="center" wrapText="1"/>
      <protection hidden="1"/>
    </xf>
    <xf numFmtId="0" fontId="8" fillId="24" borderId="10" xfId="0" applyFont="1" applyFill="1" applyBorder="1" applyAlignment="1" applyProtection="1">
      <alignment horizontal="center" vertical="center" wrapText="1"/>
      <protection hidden="1"/>
    </xf>
    <xf numFmtId="0" fontId="8" fillId="24" borderId="11" xfId="0" applyFont="1" applyFill="1" applyBorder="1" applyAlignment="1" applyProtection="1">
      <alignment horizontal="center" vertical="center"/>
      <protection hidden="1"/>
    </xf>
    <xf numFmtId="0" fontId="8" fillId="24" borderId="12"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wrapText="1"/>
      <protection hidden="1"/>
    </xf>
    <xf numFmtId="0" fontId="8" fillId="24" borderId="12" xfId="0" applyFont="1" applyFill="1" applyBorder="1" applyAlignment="1" applyProtection="1">
      <alignment horizontal="center" vertical="center" wrapText="1"/>
      <protection hidden="1"/>
    </xf>
    <xf numFmtId="0" fontId="4" fillId="24" borderId="26" xfId="0" applyFont="1" applyFill="1" applyBorder="1" applyAlignment="1" applyProtection="1">
      <alignment horizontal="center" vertical="center"/>
      <protection hidden="1"/>
    </xf>
    <xf numFmtId="0" fontId="4" fillId="24" borderId="27" xfId="0" applyFont="1" applyFill="1" applyBorder="1" applyAlignment="1" applyProtection="1">
      <alignment horizontal="center" vertical="center"/>
      <protection hidden="1"/>
    </xf>
    <xf numFmtId="0" fontId="4" fillId="24" borderId="14" xfId="0" applyFont="1" applyFill="1" applyBorder="1" applyAlignment="1" applyProtection="1">
      <alignment horizontal="center" vertical="center"/>
      <protection hidden="1"/>
    </xf>
    <xf numFmtId="0" fontId="4" fillId="24" borderId="28" xfId="0" applyFont="1" applyFill="1" applyBorder="1" applyAlignment="1" applyProtection="1">
      <alignment horizontal="center" vertical="center"/>
      <protection hidden="1"/>
    </xf>
    <xf numFmtId="0" fontId="4" fillId="24" borderId="29" xfId="0" applyFont="1" applyFill="1" applyBorder="1" applyAlignment="1" applyProtection="1">
      <alignment horizontal="center" vertical="center"/>
      <protection hidden="1"/>
    </xf>
    <xf numFmtId="0" fontId="4" fillId="24" borderId="30" xfId="0" applyFont="1" applyFill="1" applyBorder="1" applyAlignment="1" applyProtection="1">
      <alignment horizontal="center" vertical="center"/>
      <protection hidden="1"/>
    </xf>
    <xf numFmtId="0" fontId="4" fillId="24" borderId="31" xfId="0" applyFont="1" applyFill="1" applyBorder="1" applyAlignment="1" applyProtection="1">
      <alignment horizontal="center" vertical="center"/>
      <protection hidden="1"/>
    </xf>
    <xf numFmtId="0" fontId="5" fillId="24" borderId="13" xfId="0" applyFont="1" applyFill="1" applyBorder="1" applyAlignment="1" applyProtection="1">
      <alignment horizontal="left" vertical="center" wrapText="1"/>
      <protection hidden="1"/>
    </xf>
    <xf numFmtId="0" fontId="5" fillId="24" borderId="0" xfId="0" applyFont="1" applyFill="1" applyBorder="1" applyAlignment="1" applyProtection="1">
      <alignment horizontal="left" vertical="center" wrapText="1"/>
      <protection hidden="1"/>
    </xf>
    <xf numFmtId="0" fontId="5" fillId="24" borderId="18" xfId="0" applyFont="1" applyFill="1" applyBorder="1" applyAlignment="1" applyProtection="1">
      <alignment horizontal="left" vertical="center" wrapText="1"/>
      <protection hidden="1"/>
    </xf>
    <xf numFmtId="0" fontId="4" fillId="24" borderId="25" xfId="0" applyFont="1" applyFill="1" applyBorder="1" applyAlignment="1" applyProtection="1">
      <alignment horizontal="center" vertical="center" wrapText="1"/>
      <protection hidden="1"/>
    </xf>
    <xf numFmtId="0" fontId="4" fillId="24" borderId="17" xfId="0" applyFont="1" applyFill="1" applyBorder="1" applyAlignment="1" applyProtection="1">
      <alignment horizontal="center" vertical="center" wrapText="1"/>
      <protection hidden="1"/>
    </xf>
    <xf numFmtId="0" fontId="4" fillId="24" borderId="21" xfId="0" applyFont="1" applyFill="1" applyBorder="1" applyAlignment="1" applyProtection="1">
      <alignment horizontal="center" vertical="center" wrapText="1"/>
      <protection hidden="1"/>
    </xf>
    <xf numFmtId="0" fontId="4" fillId="24" borderId="13" xfId="0" applyFont="1" applyFill="1" applyBorder="1" applyAlignment="1" applyProtection="1">
      <alignment horizontal="center" vertical="center" wrapText="1"/>
      <protection hidden="1"/>
    </xf>
    <xf numFmtId="0" fontId="4" fillId="24" borderId="0" xfId="0" applyFont="1" applyFill="1" applyBorder="1" applyAlignment="1" applyProtection="1">
      <alignment horizontal="center" vertical="center" wrapText="1"/>
      <protection hidden="1"/>
    </xf>
    <xf numFmtId="0" fontId="4" fillId="24" borderId="18" xfId="0" applyFont="1" applyFill="1" applyBorder="1" applyAlignment="1" applyProtection="1">
      <alignment horizontal="center" vertical="center" wrapText="1"/>
      <protection hidden="1"/>
    </xf>
    <xf numFmtId="0" fontId="5" fillId="24" borderId="21" xfId="0" applyFont="1" applyFill="1" applyBorder="1" applyAlignment="1" applyProtection="1">
      <alignment horizontal="center" vertical="center" wrapText="1"/>
      <protection hidden="1"/>
    </xf>
    <xf numFmtId="0" fontId="5" fillId="24" borderId="13"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vertical="center" wrapText="1"/>
      <protection hidden="1"/>
    </xf>
    <xf numFmtId="0" fontId="5" fillId="24" borderId="18" xfId="0" applyFont="1" applyFill="1" applyBorder="1" applyAlignment="1" applyProtection="1">
      <alignment horizontal="center" vertical="center" wrapText="1"/>
      <protection hidden="1"/>
    </xf>
    <xf numFmtId="0" fontId="5" fillId="24" borderId="22" xfId="0" applyFont="1" applyFill="1" applyBorder="1" applyAlignment="1" applyProtection="1">
      <alignment horizontal="center" vertical="center" wrapText="1"/>
      <protection hidden="1"/>
    </xf>
    <xf numFmtId="0" fontId="5" fillId="24" borderId="15" xfId="0" applyFont="1" applyFill="1" applyBorder="1" applyAlignment="1" applyProtection="1">
      <alignment horizontal="center" vertical="center" wrapText="1"/>
      <protection hidden="1"/>
    </xf>
    <xf numFmtId="0" fontId="5" fillId="24" borderId="20" xfId="0" applyFont="1" applyFill="1" applyBorder="1" applyAlignment="1" applyProtection="1">
      <alignment horizontal="center" vertical="center" wrapText="1"/>
      <protection hidden="1"/>
    </xf>
    <xf numFmtId="0" fontId="8" fillId="24" borderId="25" xfId="0" applyFont="1" applyFill="1" applyBorder="1" applyAlignment="1" applyProtection="1">
      <alignment horizontal="left" vertical="center" wrapText="1"/>
      <protection hidden="1"/>
    </xf>
    <xf numFmtId="0" fontId="8" fillId="24" borderId="17" xfId="0" applyFont="1" applyFill="1" applyBorder="1" applyAlignment="1" applyProtection="1">
      <alignment horizontal="left" vertical="center" wrapText="1"/>
      <protection hidden="1"/>
    </xf>
    <xf numFmtId="0" fontId="8" fillId="24" borderId="21"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center" vertical="center"/>
      <protection hidden="1"/>
    </xf>
    <xf numFmtId="0" fontId="4" fillId="24" borderId="25" xfId="0" applyFont="1" applyFill="1" applyBorder="1" applyAlignment="1" applyProtection="1">
      <alignment horizontal="center" vertical="center"/>
      <protection hidden="1"/>
    </xf>
    <xf numFmtId="0" fontId="4" fillId="24" borderId="17" xfId="0" applyFont="1" applyFill="1" applyBorder="1" applyAlignment="1" applyProtection="1">
      <alignment horizontal="center" vertical="center"/>
      <protection hidden="1"/>
    </xf>
    <xf numFmtId="0" fontId="4" fillId="24" borderId="21" xfId="0" applyFont="1" applyFill="1" applyBorder="1" applyAlignment="1" applyProtection="1">
      <alignment horizontal="center" vertical="center"/>
      <protection hidden="1"/>
    </xf>
    <xf numFmtId="0" fontId="0" fillId="24" borderId="13" xfId="0" applyFill="1" applyBorder="1" applyAlignment="1" applyProtection="1">
      <alignment horizontal="center" vertical="center"/>
      <protection hidden="1"/>
    </xf>
    <xf numFmtId="0" fontId="0" fillId="24" borderId="0" xfId="0" applyFill="1" applyBorder="1" applyAlignment="1" applyProtection="1">
      <alignment horizontal="center" vertical="center"/>
      <protection hidden="1"/>
    </xf>
    <xf numFmtId="0" fontId="0" fillId="24" borderId="18" xfId="0" applyFill="1" applyBorder="1" applyAlignment="1" applyProtection="1">
      <alignment horizontal="center" vertical="center"/>
      <protection hidden="1"/>
    </xf>
    <xf numFmtId="0" fontId="0" fillId="24" borderId="22" xfId="0" applyFill="1" applyBorder="1" applyAlignment="1" applyProtection="1">
      <alignment horizontal="center" vertical="center"/>
      <protection hidden="1"/>
    </xf>
    <xf numFmtId="0" fontId="0" fillId="24" borderId="15" xfId="0" applyFill="1" applyBorder="1" applyAlignment="1" applyProtection="1">
      <alignment horizontal="center" vertical="center"/>
      <protection hidden="1"/>
    </xf>
    <xf numFmtId="0" fontId="0" fillId="24" borderId="20" xfId="0" applyFill="1" applyBorder="1" applyAlignment="1" applyProtection="1">
      <alignment horizontal="center" vertical="center"/>
      <protection hidden="1"/>
    </xf>
    <xf numFmtId="0" fontId="4" fillId="24" borderId="13" xfId="0" applyFont="1" applyFill="1" applyBorder="1" applyAlignment="1" applyProtection="1">
      <alignment horizontal="center" vertical="center"/>
      <protection hidden="1"/>
    </xf>
    <xf numFmtId="0" fontId="4" fillId="24" borderId="18" xfId="0" applyFont="1" applyFill="1" applyBorder="1" applyAlignment="1" applyProtection="1">
      <alignment horizontal="center" vertical="center"/>
      <protection hidden="1"/>
    </xf>
    <xf numFmtId="0" fontId="4" fillId="24" borderId="22" xfId="0" applyFont="1" applyFill="1" applyBorder="1" applyAlignment="1" applyProtection="1">
      <alignment horizontal="center" vertical="center"/>
      <protection hidden="1"/>
    </xf>
    <xf numFmtId="0" fontId="4" fillId="24" borderId="15" xfId="0" applyFont="1" applyFill="1" applyBorder="1" applyAlignment="1" applyProtection="1">
      <alignment horizontal="center" vertical="center"/>
      <protection hidden="1"/>
    </xf>
    <xf numFmtId="0" fontId="4" fillId="24" borderId="20" xfId="0" applyFont="1" applyFill="1" applyBorder="1" applyAlignment="1" applyProtection="1">
      <alignment horizontal="center" vertical="center"/>
      <protection hidden="1"/>
    </xf>
    <xf numFmtId="0" fontId="11" fillId="24" borderId="32" xfId="0" applyFont="1" applyFill="1" applyBorder="1" applyAlignment="1" applyProtection="1">
      <alignment horizontal="center" vertical="center"/>
      <protection hidden="1"/>
    </xf>
    <xf numFmtId="0" fontId="11" fillId="24" borderId="33" xfId="0" applyFont="1" applyFill="1" applyBorder="1" applyAlignment="1" applyProtection="1">
      <alignment horizontal="center" vertical="center"/>
      <protection hidden="1"/>
    </xf>
    <xf numFmtId="0" fontId="11" fillId="24" borderId="34" xfId="0" applyFont="1" applyFill="1" applyBorder="1" applyAlignment="1" applyProtection="1">
      <alignment horizontal="center" vertical="center"/>
      <protection hidden="1"/>
    </xf>
    <xf numFmtId="0" fontId="0" fillId="24" borderId="12"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4" fillId="24" borderId="36" xfId="0" applyFont="1" applyFill="1" applyBorder="1" applyAlignment="1" applyProtection="1">
      <alignment horizontal="center" vertical="center"/>
      <protection hidden="1"/>
    </xf>
    <xf numFmtId="0" fontId="8" fillId="24" borderId="35" xfId="0" applyFont="1" applyFill="1" applyBorder="1" applyAlignment="1" applyProtection="1">
      <alignment horizontal="left" vertical="center"/>
      <protection hidden="1"/>
    </xf>
    <xf numFmtId="0" fontId="8" fillId="24" borderId="10" xfId="0" applyFont="1" applyFill="1" applyBorder="1" applyAlignment="1" applyProtection="1">
      <alignment horizontal="left" vertical="center"/>
      <protection hidden="1"/>
    </xf>
    <xf numFmtId="0" fontId="0" fillId="0" borderId="0" xfId="0" applyAlignment="1">
      <alignment horizontal="center" vertical="center"/>
    </xf>
    <xf numFmtId="0" fontId="0" fillId="0" borderId="18" xfId="0" applyBorder="1" applyAlignment="1">
      <alignment horizontal="center" vertical="center"/>
    </xf>
    <xf numFmtId="0" fontId="0" fillId="24" borderId="17" xfId="0" applyFill="1" applyBorder="1" applyAlignment="1" applyProtection="1">
      <alignment horizontal="center" vertical="center"/>
      <protection hidden="1"/>
    </xf>
    <xf numFmtId="0" fontId="0" fillId="24" borderId="21" xfId="0" applyFill="1" applyBorder="1" applyAlignment="1" applyProtection="1">
      <alignment horizontal="center" vertical="center"/>
      <protection hidden="1"/>
    </xf>
    <xf numFmtId="0" fontId="8" fillId="24" borderId="35" xfId="0" applyFont="1" applyFill="1" applyBorder="1" applyAlignment="1" applyProtection="1">
      <alignment horizontal="left" vertical="center" wrapText="1"/>
      <protection hidden="1"/>
    </xf>
    <xf numFmtId="0" fontId="4" fillId="24" borderId="36" xfId="0" applyFont="1" applyFill="1" applyBorder="1" applyAlignment="1" applyProtection="1">
      <alignment horizontal="left" vertical="center"/>
      <protection hidden="1"/>
    </xf>
    <xf numFmtId="0" fontId="0" fillId="24" borderId="11" xfId="0" applyFill="1" applyBorder="1" applyAlignment="1" applyProtection="1">
      <alignment horizontal="center" vertical="center"/>
      <protection hidden="1"/>
    </xf>
    <xf numFmtId="180" fontId="5" fillId="24" borderId="0" xfId="0" applyNumberFormat="1" applyFont="1" applyFill="1" applyAlignment="1" applyProtection="1">
      <alignment horizontal="center" vertical="center"/>
      <protection hidden="1" locked="0"/>
    </xf>
    <xf numFmtId="0" fontId="5" fillId="24" borderId="0" xfId="0" applyFont="1" applyFill="1" applyAlignment="1" applyProtection="1">
      <alignment horizontal="center" vertical="center"/>
      <protection hidden="1" locked="0"/>
    </xf>
    <xf numFmtId="0" fontId="0" fillId="21" borderId="25" xfId="0" applyFill="1" applyBorder="1" applyAlignment="1" applyProtection="1">
      <alignment horizontal="center" vertical="center"/>
      <protection hidden="1" locked="0"/>
    </xf>
    <xf numFmtId="0" fontId="0" fillId="21" borderId="17" xfId="0" applyFill="1" applyBorder="1" applyAlignment="1" applyProtection="1">
      <alignment horizontal="center" vertical="center"/>
      <protection hidden="1" locked="0"/>
    </xf>
    <xf numFmtId="0" fontId="0" fillId="21" borderId="21" xfId="0" applyFill="1" applyBorder="1" applyAlignment="1" applyProtection="1">
      <alignment horizontal="center" vertical="center"/>
      <protection hidden="1" locked="0"/>
    </xf>
    <xf numFmtId="0" fontId="0" fillId="21" borderId="13" xfId="0" applyFill="1" applyBorder="1" applyAlignment="1" applyProtection="1">
      <alignment horizontal="center" vertical="center"/>
      <protection hidden="1" locked="0"/>
    </xf>
    <xf numFmtId="0" fontId="0" fillId="21" borderId="0" xfId="0" applyFill="1" applyBorder="1" applyAlignment="1" applyProtection="1">
      <alignment horizontal="center" vertical="center"/>
      <protection hidden="1" locked="0"/>
    </xf>
    <xf numFmtId="0" fontId="0" fillId="21" borderId="18" xfId="0" applyFill="1" applyBorder="1" applyAlignment="1" applyProtection="1">
      <alignment horizontal="center" vertical="center"/>
      <protection hidden="1" locked="0"/>
    </xf>
    <xf numFmtId="0" fontId="5" fillId="24" borderId="35" xfId="0" applyFont="1" applyFill="1" applyBorder="1" applyAlignment="1" applyProtection="1">
      <alignment horizontal="center" vertical="center"/>
      <protection hidden="1"/>
    </xf>
    <xf numFmtId="0" fontId="5" fillId="24" borderId="10" xfId="0" applyFont="1" applyFill="1" applyBorder="1" applyAlignment="1" applyProtection="1">
      <alignment horizontal="center" vertical="center" shrinkToFit="1"/>
      <protection hidden="1"/>
    </xf>
    <xf numFmtId="0" fontId="5" fillId="24" borderId="11" xfId="0" applyFont="1" applyFill="1" applyBorder="1" applyAlignment="1" applyProtection="1">
      <alignment horizontal="center" vertical="center" shrinkToFit="1"/>
      <protection hidden="1"/>
    </xf>
    <xf numFmtId="0" fontId="5" fillId="24" borderId="12" xfId="0" applyFont="1" applyFill="1" applyBorder="1" applyAlignment="1" applyProtection="1">
      <alignment horizontal="center" vertical="center" shrinkToFit="1"/>
      <protection hidden="1"/>
    </xf>
    <xf numFmtId="0" fontId="8" fillId="24" borderId="13" xfId="0" applyFont="1" applyFill="1" applyBorder="1" applyAlignment="1" applyProtection="1">
      <alignment horizontal="left" vertical="center" wrapText="1"/>
      <protection hidden="1"/>
    </xf>
    <xf numFmtId="0" fontId="0" fillId="24" borderId="0" xfId="0" applyFill="1" applyAlignment="1" applyProtection="1">
      <alignment horizontal="left" vertical="center" wrapText="1"/>
      <protection hidden="1"/>
    </xf>
    <xf numFmtId="0" fontId="5" fillId="24" borderId="11" xfId="0" applyFont="1" applyFill="1" applyBorder="1" applyAlignment="1" applyProtection="1">
      <alignment horizontal="center" vertical="center" wrapText="1"/>
      <protection hidden="1"/>
    </xf>
    <xf numFmtId="0" fontId="5" fillId="24" borderId="12" xfId="0" applyFont="1" applyFill="1" applyBorder="1" applyAlignment="1" applyProtection="1">
      <alignment horizontal="center" vertical="center" wrapText="1"/>
      <protection hidden="1"/>
    </xf>
    <xf numFmtId="0" fontId="0" fillId="21" borderId="35" xfId="0" applyFill="1" applyBorder="1" applyAlignment="1" applyProtection="1">
      <alignment horizontal="center" vertical="center"/>
      <protection hidden="1" locked="0"/>
    </xf>
    <xf numFmtId="0" fontId="0" fillId="21" borderId="22" xfId="0" applyFill="1" applyBorder="1" applyAlignment="1" applyProtection="1">
      <alignment horizontal="center" vertical="center"/>
      <protection hidden="1" locked="0"/>
    </xf>
    <xf numFmtId="0" fontId="0" fillId="21" borderId="15" xfId="0" applyFill="1" applyBorder="1" applyAlignment="1" applyProtection="1">
      <alignment horizontal="center" vertical="center"/>
      <protection hidden="1" locked="0"/>
    </xf>
    <xf numFmtId="0" fontId="0" fillId="21" borderId="20" xfId="0" applyFill="1" applyBorder="1" applyAlignment="1" applyProtection="1">
      <alignment horizontal="center" vertical="center"/>
      <protection hidden="1" locked="0"/>
    </xf>
    <xf numFmtId="0" fontId="5" fillId="24" borderId="0" xfId="0" applyFont="1" applyFill="1" applyAlignment="1" applyProtection="1">
      <alignment horizontal="center" vertical="center" wrapText="1"/>
      <protection hidden="1"/>
    </xf>
    <xf numFmtId="0" fontId="8" fillId="24" borderId="22" xfId="0" applyFont="1" applyFill="1" applyBorder="1" applyAlignment="1" applyProtection="1">
      <alignment horizontal="left" vertical="center"/>
      <protection hidden="1"/>
    </xf>
    <xf numFmtId="0" fontId="8" fillId="24" borderId="15" xfId="0" applyFont="1" applyFill="1" applyBorder="1" applyAlignment="1" applyProtection="1">
      <alignment horizontal="left" vertical="center"/>
      <protection hidden="1"/>
    </xf>
    <xf numFmtId="0" fontId="8" fillId="24" borderId="0" xfId="0" applyFont="1" applyFill="1" applyBorder="1" applyAlignment="1" applyProtection="1">
      <alignment horizontal="left" vertical="center"/>
      <protection hidden="1"/>
    </xf>
    <xf numFmtId="0" fontId="5" fillId="24" borderId="37" xfId="0" applyFont="1" applyFill="1" applyBorder="1" applyAlignment="1" applyProtection="1">
      <alignment horizontal="center" vertical="center"/>
      <protection hidden="1"/>
    </xf>
    <xf numFmtId="0" fontId="5" fillId="24" borderId="38" xfId="0" applyFont="1" applyFill="1" applyBorder="1" applyAlignment="1" applyProtection="1">
      <alignment horizontal="center" vertical="center"/>
      <protection hidden="1"/>
    </xf>
    <xf numFmtId="0" fontId="5" fillId="24" borderId="39" xfId="0" applyFont="1" applyFill="1" applyBorder="1" applyAlignment="1" applyProtection="1">
      <alignment horizontal="center" vertical="center"/>
      <protection hidden="1"/>
    </xf>
    <xf numFmtId="0" fontId="5" fillId="24" borderId="40" xfId="0" applyFont="1" applyFill="1" applyBorder="1" applyAlignment="1" applyProtection="1">
      <alignment horizontal="center" vertical="center"/>
      <protection hidden="1"/>
    </xf>
    <xf numFmtId="0" fontId="5" fillId="24" borderId="23" xfId="0" applyFont="1" applyFill="1" applyBorder="1" applyAlignment="1" applyProtection="1">
      <alignment horizontal="center" vertical="center"/>
      <protection hidden="1"/>
    </xf>
    <xf numFmtId="0" fontId="5" fillId="24" borderId="41" xfId="0" applyFont="1" applyFill="1" applyBorder="1" applyAlignment="1" applyProtection="1">
      <alignment horizontal="center" vertical="center"/>
      <protection hidden="1"/>
    </xf>
    <xf numFmtId="0" fontId="5" fillId="24" borderId="42" xfId="0" applyFont="1" applyFill="1" applyBorder="1" applyAlignment="1" applyProtection="1">
      <alignment horizontal="center" vertical="center"/>
      <protection hidden="1"/>
    </xf>
    <xf numFmtId="0" fontId="5" fillId="24" borderId="43" xfId="0" applyFont="1" applyFill="1" applyBorder="1" applyAlignment="1" applyProtection="1">
      <alignment horizontal="center" vertical="center"/>
      <protection hidden="1"/>
    </xf>
    <xf numFmtId="0" fontId="5" fillId="24" borderId="44" xfId="0" applyFont="1" applyFill="1" applyBorder="1" applyAlignment="1" applyProtection="1">
      <alignment horizontal="center" vertical="center"/>
      <protection hidden="1"/>
    </xf>
    <xf numFmtId="0" fontId="5" fillId="24" borderId="45" xfId="0" applyFont="1" applyFill="1" applyBorder="1" applyAlignment="1" applyProtection="1">
      <alignment horizontal="center" vertical="center"/>
      <protection hidden="1"/>
    </xf>
    <xf numFmtId="0" fontId="8" fillId="24" borderId="0" xfId="0" applyFont="1" applyFill="1" applyBorder="1" applyAlignment="1" applyProtection="1">
      <alignment horizontal="left" vertical="center" wrapText="1"/>
      <protection hidden="1"/>
    </xf>
    <xf numFmtId="0" fontId="8" fillId="24" borderId="18" xfId="0" applyFont="1" applyFill="1" applyBorder="1" applyAlignment="1" applyProtection="1">
      <alignment horizontal="left" vertical="center" wrapText="1"/>
      <protection hidden="1"/>
    </xf>
    <xf numFmtId="0" fontId="8" fillId="24" borderId="22" xfId="0" applyFont="1" applyFill="1" applyBorder="1" applyAlignment="1" applyProtection="1">
      <alignment horizontal="left" vertical="center" wrapText="1"/>
      <protection hidden="1"/>
    </xf>
    <xf numFmtId="0" fontId="8" fillId="24" borderId="15" xfId="0" applyFont="1" applyFill="1" applyBorder="1" applyAlignment="1" applyProtection="1">
      <alignment horizontal="left" vertical="center" wrapText="1"/>
      <protection hidden="1"/>
    </xf>
    <xf numFmtId="0" fontId="8" fillId="24" borderId="20" xfId="0" applyFont="1" applyFill="1" applyBorder="1" applyAlignment="1" applyProtection="1">
      <alignment horizontal="left" vertical="center" wrapText="1"/>
      <protection hidden="1"/>
    </xf>
    <xf numFmtId="0" fontId="8" fillId="21" borderId="10" xfId="0" applyFont="1" applyFill="1" applyBorder="1" applyAlignment="1" applyProtection="1">
      <alignment horizontal="center" vertical="center"/>
      <protection hidden="1" locked="0"/>
    </xf>
    <xf numFmtId="0" fontId="0" fillId="21" borderId="11" xfId="0" applyFill="1" applyBorder="1" applyAlignment="1" applyProtection="1">
      <alignment vertical="center"/>
      <protection hidden="1" locked="0"/>
    </xf>
    <xf numFmtId="0" fontId="0" fillId="21" borderId="12" xfId="0" applyFill="1" applyBorder="1" applyAlignment="1" applyProtection="1">
      <alignment vertical="center"/>
      <protection hidden="1" locked="0"/>
    </xf>
    <xf numFmtId="0" fontId="8" fillId="24" borderId="46" xfId="0" applyFont="1" applyFill="1" applyBorder="1" applyAlignment="1" applyProtection="1">
      <alignment horizontal="center" vertical="center" shrinkToFit="1"/>
      <protection hidden="1"/>
    </xf>
    <xf numFmtId="0" fontId="0" fillId="24" borderId="47" xfId="0" applyFill="1" applyBorder="1" applyAlignment="1" applyProtection="1">
      <alignment horizontal="center" vertical="center" shrinkToFit="1"/>
      <protection hidden="1"/>
    </xf>
    <xf numFmtId="0" fontId="0" fillId="24" borderId="48" xfId="0" applyFill="1" applyBorder="1" applyAlignment="1" applyProtection="1">
      <alignment horizontal="center" vertical="center" shrinkToFit="1"/>
      <protection hidden="1"/>
    </xf>
    <xf numFmtId="0" fontId="8" fillId="24" borderId="46" xfId="0" applyFont="1" applyFill="1" applyBorder="1" applyAlignment="1" applyProtection="1">
      <alignment horizontal="center" vertical="center"/>
      <protection hidden="1"/>
    </xf>
    <xf numFmtId="0" fontId="0" fillId="24" borderId="47" xfId="0" applyFill="1" applyBorder="1" applyAlignment="1" applyProtection="1">
      <alignment horizontal="center" vertical="center"/>
      <protection hidden="1"/>
    </xf>
    <xf numFmtId="0" fontId="0" fillId="24" borderId="48" xfId="0" applyFill="1" applyBorder="1" applyAlignment="1" applyProtection="1">
      <alignment horizontal="center" vertical="center"/>
      <protection hidden="1"/>
    </xf>
    <xf numFmtId="0" fontId="11" fillId="21" borderId="27" xfId="0" applyFont="1" applyFill="1" applyBorder="1" applyAlignment="1" applyProtection="1">
      <alignment horizontal="right" vertical="center"/>
      <protection hidden="1" locked="0"/>
    </xf>
    <xf numFmtId="0" fontId="0" fillId="21" borderId="14" xfId="0" applyFill="1" applyBorder="1" applyAlignment="1" applyProtection="1">
      <alignment horizontal="right" vertical="center"/>
      <protection hidden="1" locked="0"/>
    </xf>
    <xf numFmtId="0" fontId="0" fillId="21" borderId="28" xfId="0" applyFill="1" applyBorder="1" applyAlignment="1" applyProtection="1">
      <alignment horizontal="right" vertical="center"/>
      <protection hidden="1" locked="0"/>
    </xf>
    <xf numFmtId="0" fontId="0" fillId="21" borderId="36" xfId="0" applyFill="1" applyBorder="1" applyAlignment="1" applyProtection="1">
      <alignment horizontal="right" vertical="center"/>
      <protection hidden="1" locked="0"/>
    </xf>
    <xf numFmtId="0" fontId="0" fillId="21" borderId="0" xfId="0" applyFill="1" applyAlignment="1" applyProtection="1">
      <alignment horizontal="right" vertical="center"/>
      <protection hidden="1" locked="0"/>
    </xf>
    <xf numFmtId="0" fontId="0" fillId="21" borderId="24" xfId="0" applyFill="1" applyBorder="1" applyAlignment="1" applyProtection="1">
      <alignment horizontal="right" vertical="center"/>
      <protection hidden="1" locked="0"/>
    </xf>
    <xf numFmtId="0" fontId="0" fillId="21" borderId="29" xfId="0" applyFill="1" applyBorder="1" applyAlignment="1" applyProtection="1">
      <alignment horizontal="right" vertical="center"/>
      <protection hidden="1" locked="0"/>
    </xf>
    <xf numFmtId="0" fontId="0" fillId="21" borderId="30" xfId="0" applyFill="1" applyBorder="1" applyAlignment="1" applyProtection="1">
      <alignment horizontal="right" vertical="center"/>
      <protection hidden="1" locked="0"/>
    </xf>
    <xf numFmtId="0" fontId="0" fillId="21" borderId="31" xfId="0" applyFill="1" applyBorder="1" applyAlignment="1" applyProtection="1">
      <alignment horizontal="right" vertical="center"/>
      <protection hidden="1" locked="0"/>
    </xf>
    <xf numFmtId="0" fontId="8" fillId="24" borderId="47" xfId="0" applyFont="1" applyFill="1" applyBorder="1" applyAlignment="1" applyProtection="1">
      <alignment horizontal="center" vertical="center"/>
      <protection hidden="1"/>
    </xf>
    <xf numFmtId="0" fontId="8" fillId="24" borderId="48" xfId="0" applyFont="1" applyFill="1" applyBorder="1" applyAlignment="1" applyProtection="1">
      <alignment horizontal="center" vertical="center"/>
      <protection hidden="1"/>
    </xf>
    <xf numFmtId="0" fontId="0" fillId="24" borderId="35" xfId="0" applyFill="1" applyBorder="1" applyAlignment="1" applyProtection="1">
      <alignment vertical="center"/>
      <protection hidden="1"/>
    </xf>
    <xf numFmtId="0" fontId="0" fillId="24" borderId="35" xfId="0" applyFill="1" applyBorder="1" applyAlignment="1" applyProtection="1">
      <alignment vertical="center"/>
      <protection hidden="1" locked="0"/>
    </xf>
    <xf numFmtId="0" fontId="8" fillId="24" borderId="0" xfId="0" applyFont="1" applyFill="1" applyBorder="1" applyAlignment="1" applyProtection="1">
      <alignment horizontal="center" vertical="center"/>
      <protection hidden="1"/>
    </xf>
    <xf numFmtId="0" fontId="6" fillId="25" borderId="0" xfId="0" applyFont="1" applyFill="1" applyAlignment="1" applyProtection="1">
      <alignment horizontal="center" vertical="center"/>
      <protection hidden="1"/>
    </xf>
    <xf numFmtId="0" fontId="7" fillId="25" borderId="0" xfId="0" applyFont="1" applyFill="1" applyAlignment="1" applyProtection="1">
      <alignment horizontal="center" vertical="center"/>
      <protection hidden="1"/>
    </xf>
    <xf numFmtId="0" fontId="8" fillId="24" borderId="25" xfId="0" applyFont="1" applyFill="1" applyBorder="1" applyAlignment="1" applyProtection="1">
      <alignment vertical="center" wrapText="1"/>
      <protection hidden="1"/>
    </xf>
    <xf numFmtId="0" fontId="0" fillId="24" borderId="17" xfId="0" applyFill="1" applyBorder="1" applyAlignment="1" applyProtection="1">
      <alignment vertical="center" wrapText="1"/>
      <protection hidden="1"/>
    </xf>
    <xf numFmtId="0" fontId="0" fillId="24" borderId="21" xfId="0" applyFill="1" applyBorder="1" applyAlignment="1" applyProtection="1">
      <alignment vertical="center" wrapText="1"/>
      <protection hidden="1"/>
    </xf>
    <xf numFmtId="0" fontId="0" fillId="24" borderId="22" xfId="0" applyFill="1" applyBorder="1" applyAlignment="1" applyProtection="1">
      <alignment vertical="center" wrapText="1"/>
      <protection hidden="1"/>
    </xf>
    <xf numFmtId="0" fontId="0" fillId="24" borderId="15" xfId="0" applyFill="1" applyBorder="1" applyAlignment="1" applyProtection="1">
      <alignment vertical="center" wrapText="1"/>
      <protection hidden="1"/>
    </xf>
    <xf numFmtId="0" fontId="0" fillId="24" borderId="20" xfId="0" applyFill="1" applyBorder="1" applyAlignment="1" applyProtection="1">
      <alignment vertical="center" wrapText="1"/>
      <protection hidden="1"/>
    </xf>
    <xf numFmtId="0" fontId="4" fillId="24" borderId="26" xfId="0" applyFont="1" applyFill="1" applyBorder="1" applyAlignment="1" applyProtection="1">
      <alignment horizontal="right" vertical="center"/>
      <protection hidden="1"/>
    </xf>
    <xf numFmtId="0" fontId="2" fillId="24" borderId="49" xfId="0" applyFont="1" applyFill="1" applyBorder="1" applyAlignment="1" applyProtection="1">
      <alignment horizontal="right" vertical="top"/>
      <protection hidden="1"/>
    </xf>
    <xf numFmtId="0" fontId="2" fillId="24" borderId="50" xfId="0" applyFont="1" applyFill="1" applyBorder="1" applyAlignment="1" applyProtection="1">
      <alignment horizontal="right" vertical="top"/>
      <protection hidden="1"/>
    </xf>
    <xf numFmtId="0" fontId="2" fillId="24" borderId="51" xfId="0" applyFont="1" applyFill="1" applyBorder="1" applyAlignment="1" applyProtection="1">
      <alignment horizontal="right" vertical="top"/>
      <protection hidden="1"/>
    </xf>
    <xf numFmtId="0" fontId="8" fillId="21" borderId="25" xfId="0" applyFont="1" applyFill="1" applyBorder="1" applyAlignment="1" applyProtection="1">
      <alignment horizontal="center" vertical="center"/>
      <protection hidden="1" locked="0"/>
    </xf>
    <xf numFmtId="0" fontId="8" fillId="24" borderId="17" xfId="0" applyFont="1" applyFill="1" applyBorder="1" applyAlignment="1" applyProtection="1">
      <alignment vertical="center" wrapText="1"/>
      <protection hidden="1"/>
    </xf>
    <xf numFmtId="0" fontId="8" fillId="24" borderId="21" xfId="0" applyFont="1" applyFill="1" applyBorder="1" applyAlignment="1" applyProtection="1">
      <alignment vertical="center" wrapText="1"/>
      <protection hidden="1"/>
    </xf>
    <xf numFmtId="0" fontId="8" fillId="24" borderId="22" xfId="0" applyFont="1" applyFill="1" applyBorder="1" applyAlignment="1" applyProtection="1">
      <alignment vertical="center" wrapText="1"/>
      <protection hidden="1"/>
    </xf>
    <xf numFmtId="0" fontId="8" fillId="24" borderId="15" xfId="0" applyFont="1" applyFill="1" applyBorder="1" applyAlignment="1" applyProtection="1">
      <alignment vertical="center" wrapText="1"/>
      <protection hidden="1"/>
    </xf>
    <xf numFmtId="0" fontId="8" fillId="24" borderId="20" xfId="0" applyFont="1" applyFill="1" applyBorder="1" applyAlignment="1" applyProtection="1">
      <alignment vertical="center" wrapText="1"/>
      <protection hidden="1"/>
    </xf>
    <xf numFmtId="0" fontId="5" fillId="24" borderId="25" xfId="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75</xdr:row>
      <xdr:rowOff>28575</xdr:rowOff>
    </xdr:from>
    <xdr:to>
      <xdr:col>26</xdr:col>
      <xdr:colOff>76200</xdr:colOff>
      <xdr:row>81</xdr:row>
      <xdr:rowOff>9525</xdr:rowOff>
    </xdr:to>
    <xdr:sp>
      <xdr:nvSpPr>
        <xdr:cNvPr id="1" name="大かっこ 7"/>
        <xdr:cNvSpPr>
          <a:spLocks/>
        </xdr:cNvSpPr>
      </xdr:nvSpPr>
      <xdr:spPr>
        <a:xfrm>
          <a:off x="5276850" y="13735050"/>
          <a:ext cx="2085975" cy="619125"/>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9525</xdr:rowOff>
    </xdr:from>
    <xdr:to>
      <xdr:col>29</xdr:col>
      <xdr:colOff>19050</xdr:colOff>
      <xdr:row>1</xdr:row>
      <xdr:rowOff>9525</xdr:rowOff>
    </xdr:to>
    <xdr:sp>
      <xdr:nvSpPr>
        <xdr:cNvPr id="2" name="Line 2"/>
        <xdr:cNvSpPr>
          <a:spLocks/>
        </xdr:cNvSpPr>
      </xdr:nvSpPr>
      <xdr:spPr>
        <a:xfrm flipH="1">
          <a:off x="8315325" y="9525"/>
          <a:ext cx="0" cy="30480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0</xdr:row>
      <xdr:rowOff>9525</xdr:rowOff>
    </xdr:from>
    <xdr:to>
      <xdr:col>29</xdr:col>
      <xdr:colOff>123825</xdr:colOff>
      <xdr:row>1</xdr:row>
      <xdr:rowOff>9525</xdr:rowOff>
    </xdr:to>
    <xdr:sp>
      <xdr:nvSpPr>
        <xdr:cNvPr id="3" name="Line 3"/>
        <xdr:cNvSpPr>
          <a:spLocks/>
        </xdr:cNvSpPr>
      </xdr:nvSpPr>
      <xdr:spPr>
        <a:xfrm flipH="1">
          <a:off x="8420100" y="9525"/>
          <a:ext cx="0" cy="30480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0</xdr:row>
      <xdr:rowOff>9525</xdr:rowOff>
    </xdr:from>
    <xdr:to>
      <xdr:col>0</xdr:col>
      <xdr:colOff>266700</xdr:colOff>
      <xdr:row>1</xdr:row>
      <xdr:rowOff>9525</xdr:rowOff>
    </xdr:to>
    <xdr:sp>
      <xdr:nvSpPr>
        <xdr:cNvPr id="4" name="Line 4"/>
        <xdr:cNvSpPr>
          <a:spLocks/>
        </xdr:cNvSpPr>
      </xdr:nvSpPr>
      <xdr:spPr>
        <a:xfrm flipH="1">
          <a:off x="266700" y="9525"/>
          <a:ext cx="0" cy="30480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0</xdr:row>
      <xdr:rowOff>9525</xdr:rowOff>
    </xdr:from>
    <xdr:to>
      <xdr:col>0</xdr:col>
      <xdr:colOff>161925</xdr:colOff>
      <xdr:row>1</xdr:row>
      <xdr:rowOff>9525</xdr:rowOff>
    </xdr:to>
    <xdr:sp>
      <xdr:nvSpPr>
        <xdr:cNvPr id="5" name="Line 5"/>
        <xdr:cNvSpPr>
          <a:spLocks/>
        </xdr:cNvSpPr>
      </xdr:nvSpPr>
      <xdr:spPr>
        <a:xfrm flipH="1">
          <a:off x="161925" y="9525"/>
          <a:ext cx="0" cy="30480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37</xdr:row>
      <xdr:rowOff>0</xdr:rowOff>
    </xdr:from>
    <xdr:to>
      <xdr:col>26</xdr:col>
      <xdr:colOff>85725</xdr:colOff>
      <xdr:row>37</xdr:row>
      <xdr:rowOff>0</xdr:rowOff>
    </xdr:to>
    <xdr:sp>
      <xdr:nvSpPr>
        <xdr:cNvPr id="6" name="大かっこ 6"/>
        <xdr:cNvSpPr>
          <a:spLocks/>
        </xdr:cNvSpPr>
      </xdr:nvSpPr>
      <xdr:spPr>
        <a:xfrm>
          <a:off x="5286375" y="7629525"/>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83</xdr:row>
      <xdr:rowOff>0</xdr:rowOff>
    </xdr:from>
    <xdr:to>
      <xdr:col>26</xdr:col>
      <xdr:colOff>85725</xdr:colOff>
      <xdr:row>83</xdr:row>
      <xdr:rowOff>0</xdr:rowOff>
    </xdr:to>
    <xdr:sp>
      <xdr:nvSpPr>
        <xdr:cNvPr id="7" name="大かっこ 8"/>
        <xdr:cNvSpPr>
          <a:spLocks/>
        </xdr:cNvSpPr>
      </xdr:nvSpPr>
      <xdr:spPr>
        <a:xfrm>
          <a:off x="5286375" y="1443990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82</xdr:row>
      <xdr:rowOff>47625</xdr:rowOff>
    </xdr:from>
    <xdr:to>
      <xdr:col>26</xdr:col>
      <xdr:colOff>85725</xdr:colOff>
      <xdr:row>82</xdr:row>
      <xdr:rowOff>47625</xdr:rowOff>
    </xdr:to>
    <xdr:sp>
      <xdr:nvSpPr>
        <xdr:cNvPr id="8" name="大かっこ 7"/>
        <xdr:cNvSpPr>
          <a:spLocks/>
        </xdr:cNvSpPr>
      </xdr:nvSpPr>
      <xdr:spPr>
        <a:xfrm>
          <a:off x="5286375" y="1443990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82</xdr:row>
      <xdr:rowOff>47625</xdr:rowOff>
    </xdr:from>
    <xdr:to>
      <xdr:col>26</xdr:col>
      <xdr:colOff>85725</xdr:colOff>
      <xdr:row>82</xdr:row>
      <xdr:rowOff>47625</xdr:rowOff>
    </xdr:to>
    <xdr:sp>
      <xdr:nvSpPr>
        <xdr:cNvPr id="9" name="大かっこ 7"/>
        <xdr:cNvSpPr>
          <a:spLocks/>
        </xdr:cNvSpPr>
      </xdr:nvSpPr>
      <xdr:spPr>
        <a:xfrm>
          <a:off x="5286375" y="1443990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96</xdr:row>
      <xdr:rowOff>28575</xdr:rowOff>
    </xdr:from>
    <xdr:to>
      <xdr:col>26</xdr:col>
      <xdr:colOff>85725</xdr:colOff>
      <xdr:row>102</xdr:row>
      <xdr:rowOff>9525</xdr:rowOff>
    </xdr:to>
    <xdr:sp>
      <xdr:nvSpPr>
        <xdr:cNvPr id="10" name="大かっこ 7"/>
        <xdr:cNvSpPr>
          <a:spLocks/>
        </xdr:cNvSpPr>
      </xdr:nvSpPr>
      <xdr:spPr>
        <a:xfrm>
          <a:off x="5286375" y="17278350"/>
          <a:ext cx="2085975" cy="619125"/>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104</xdr:row>
      <xdr:rowOff>0</xdr:rowOff>
    </xdr:from>
    <xdr:to>
      <xdr:col>26</xdr:col>
      <xdr:colOff>85725</xdr:colOff>
      <xdr:row>104</xdr:row>
      <xdr:rowOff>0</xdr:rowOff>
    </xdr:to>
    <xdr:sp>
      <xdr:nvSpPr>
        <xdr:cNvPr id="11" name="大かっこ 8"/>
        <xdr:cNvSpPr>
          <a:spLocks/>
        </xdr:cNvSpPr>
      </xdr:nvSpPr>
      <xdr:spPr>
        <a:xfrm>
          <a:off x="5286375" y="1798320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103</xdr:row>
      <xdr:rowOff>47625</xdr:rowOff>
    </xdr:from>
    <xdr:to>
      <xdr:col>26</xdr:col>
      <xdr:colOff>85725</xdr:colOff>
      <xdr:row>103</xdr:row>
      <xdr:rowOff>47625</xdr:rowOff>
    </xdr:to>
    <xdr:sp>
      <xdr:nvSpPr>
        <xdr:cNvPr id="12" name="大かっこ 7"/>
        <xdr:cNvSpPr>
          <a:spLocks/>
        </xdr:cNvSpPr>
      </xdr:nvSpPr>
      <xdr:spPr>
        <a:xfrm>
          <a:off x="5286375" y="1798320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103</xdr:row>
      <xdr:rowOff>47625</xdr:rowOff>
    </xdr:from>
    <xdr:to>
      <xdr:col>26</xdr:col>
      <xdr:colOff>85725</xdr:colOff>
      <xdr:row>103</xdr:row>
      <xdr:rowOff>47625</xdr:rowOff>
    </xdr:to>
    <xdr:sp>
      <xdr:nvSpPr>
        <xdr:cNvPr id="13" name="大かっこ 7"/>
        <xdr:cNvSpPr>
          <a:spLocks/>
        </xdr:cNvSpPr>
      </xdr:nvSpPr>
      <xdr:spPr>
        <a:xfrm>
          <a:off x="5286375" y="1798320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129</xdr:row>
      <xdr:rowOff>123825</xdr:rowOff>
    </xdr:from>
    <xdr:to>
      <xdr:col>26</xdr:col>
      <xdr:colOff>85725</xdr:colOff>
      <xdr:row>129</xdr:row>
      <xdr:rowOff>123825</xdr:rowOff>
    </xdr:to>
    <xdr:sp>
      <xdr:nvSpPr>
        <xdr:cNvPr id="14" name="大かっこ 7"/>
        <xdr:cNvSpPr>
          <a:spLocks/>
        </xdr:cNvSpPr>
      </xdr:nvSpPr>
      <xdr:spPr>
        <a:xfrm>
          <a:off x="5286375" y="22155150"/>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131</xdr:row>
      <xdr:rowOff>0</xdr:rowOff>
    </xdr:from>
    <xdr:to>
      <xdr:col>26</xdr:col>
      <xdr:colOff>85725</xdr:colOff>
      <xdr:row>131</xdr:row>
      <xdr:rowOff>0</xdr:rowOff>
    </xdr:to>
    <xdr:sp>
      <xdr:nvSpPr>
        <xdr:cNvPr id="15" name="大かっこ 8"/>
        <xdr:cNvSpPr>
          <a:spLocks/>
        </xdr:cNvSpPr>
      </xdr:nvSpPr>
      <xdr:spPr>
        <a:xfrm>
          <a:off x="5286375" y="22278975"/>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130</xdr:row>
      <xdr:rowOff>123825</xdr:rowOff>
    </xdr:from>
    <xdr:to>
      <xdr:col>26</xdr:col>
      <xdr:colOff>85725</xdr:colOff>
      <xdr:row>130</xdr:row>
      <xdr:rowOff>123825</xdr:rowOff>
    </xdr:to>
    <xdr:sp>
      <xdr:nvSpPr>
        <xdr:cNvPr id="16" name="大かっこ 7"/>
        <xdr:cNvSpPr>
          <a:spLocks/>
        </xdr:cNvSpPr>
      </xdr:nvSpPr>
      <xdr:spPr>
        <a:xfrm>
          <a:off x="5286375" y="22278975"/>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130</xdr:row>
      <xdr:rowOff>123825</xdr:rowOff>
    </xdr:from>
    <xdr:to>
      <xdr:col>26</xdr:col>
      <xdr:colOff>85725</xdr:colOff>
      <xdr:row>130</xdr:row>
      <xdr:rowOff>123825</xdr:rowOff>
    </xdr:to>
    <xdr:sp>
      <xdr:nvSpPr>
        <xdr:cNvPr id="17" name="大かっこ 7"/>
        <xdr:cNvSpPr>
          <a:spLocks/>
        </xdr:cNvSpPr>
      </xdr:nvSpPr>
      <xdr:spPr>
        <a:xfrm>
          <a:off x="5286375" y="22278975"/>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96</xdr:row>
      <xdr:rowOff>28575</xdr:rowOff>
    </xdr:from>
    <xdr:to>
      <xdr:col>26</xdr:col>
      <xdr:colOff>76200</xdr:colOff>
      <xdr:row>102</xdr:row>
      <xdr:rowOff>9525</xdr:rowOff>
    </xdr:to>
    <xdr:sp>
      <xdr:nvSpPr>
        <xdr:cNvPr id="18" name="大かっこ 7"/>
        <xdr:cNvSpPr>
          <a:spLocks/>
        </xdr:cNvSpPr>
      </xdr:nvSpPr>
      <xdr:spPr>
        <a:xfrm>
          <a:off x="5276850" y="17278350"/>
          <a:ext cx="2085975" cy="619125"/>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96</xdr:row>
      <xdr:rowOff>28575</xdr:rowOff>
    </xdr:from>
    <xdr:to>
      <xdr:col>26</xdr:col>
      <xdr:colOff>66675</xdr:colOff>
      <xdr:row>102</xdr:row>
      <xdr:rowOff>9525</xdr:rowOff>
    </xdr:to>
    <xdr:sp>
      <xdr:nvSpPr>
        <xdr:cNvPr id="19" name="大かっこ 7"/>
        <xdr:cNvSpPr>
          <a:spLocks/>
        </xdr:cNvSpPr>
      </xdr:nvSpPr>
      <xdr:spPr>
        <a:xfrm>
          <a:off x="5267325" y="17278350"/>
          <a:ext cx="2085975" cy="619125"/>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132</xdr:row>
      <xdr:rowOff>47625</xdr:rowOff>
    </xdr:from>
    <xdr:to>
      <xdr:col>26</xdr:col>
      <xdr:colOff>76200</xdr:colOff>
      <xdr:row>132</xdr:row>
      <xdr:rowOff>47625</xdr:rowOff>
    </xdr:to>
    <xdr:sp>
      <xdr:nvSpPr>
        <xdr:cNvPr id="20" name="大かっこ 7"/>
        <xdr:cNvSpPr>
          <a:spLocks/>
        </xdr:cNvSpPr>
      </xdr:nvSpPr>
      <xdr:spPr>
        <a:xfrm>
          <a:off x="5276850" y="22450425"/>
          <a:ext cx="2085975" cy="0"/>
        </a:xfrm>
        <a:prstGeom prst="bracketPair">
          <a:avLst>
            <a:gd name="adj" fmla="val -4259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50"/>
  <sheetViews>
    <sheetView tabSelected="1" view="pageBreakPreview" zoomScaleSheetLayoutView="100" zoomScalePageLayoutView="0" workbookViewId="0" topLeftCell="A1">
      <selection activeCell="Y140" sqref="Y140:AD140"/>
    </sheetView>
  </sheetViews>
  <sheetFormatPr defaultColWidth="3.625" defaultRowHeight="13.5"/>
  <cols>
    <col min="1" max="6" width="3.875" style="1" customWidth="1"/>
    <col min="7" max="18" width="3.625" style="1" customWidth="1"/>
    <col min="19" max="19" width="3.50390625" style="1" customWidth="1"/>
    <col min="20" max="26" width="3.625" style="1" customWidth="1"/>
    <col min="27" max="27" width="4.125" style="1" bestFit="1" customWidth="1"/>
    <col min="28" max="28" width="5.50390625" style="1" bestFit="1" customWidth="1"/>
    <col min="29" max="16384" width="3.625" style="1" customWidth="1"/>
  </cols>
  <sheetData>
    <row r="1" spans="1:31" ht="24" customHeight="1">
      <c r="A1" s="213" t="s">
        <v>121</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68"/>
    </row>
    <row r="2" ht="7.5" customHeight="1"/>
    <row r="3" spans="15:30" ht="12.75" customHeight="1">
      <c r="O3" s="2" t="s">
        <v>6</v>
      </c>
      <c r="P3" s="151"/>
      <c r="Q3" s="151"/>
      <c r="R3" s="151"/>
      <c r="S3" s="151"/>
      <c r="T3" s="151"/>
      <c r="U3" s="1" t="s">
        <v>4</v>
      </c>
      <c r="X3" s="2" t="s">
        <v>5</v>
      </c>
      <c r="Y3" s="152"/>
      <c r="Z3" s="152"/>
      <c r="AA3" s="152"/>
      <c r="AB3" s="152"/>
      <c r="AC3" s="152"/>
      <c r="AD3" s="1" t="s">
        <v>4</v>
      </c>
    </row>
    <row r="4" spans="1:30" ht="15" customHeight="1">
      <c r="A4" s="3" t="s">
        <v>2</v>
      </c>
      <c r="B4" s="4"/>
      <c r="C4" s="4"/>
      <c r="AB4" s="80"/>
      <c r="AC4" s="95"/>
      <c r="AD4" s="141"/>
    </row>
    <row r="5" spans="1:30" ht="21.75" customHeight="1">
      <c r="A5" s="210" t="s">
        <v>3</v>
      </c>
      <c r="B5" s="210"/>
      <c r="C5" s="210"/>
      <c r="D5" s="210"/>
      <c r="E5" s="210"/>
      <c r="F5" s="210"/>
      <c r="G5" s="211"/>
      <c r="H5" s="211"/>
      <c r="I5" s="211"/>
      <c r="J5" s="211"/>
      <c r="K5" s="211"/>
      <c r="L5" s="211"/>
      <c r="M5" s="211"/>
      <c r="N5" s="211"/>
      <c r="O5" s="211"/>
      <c r="P5" s="211"/>
      <c r="Q5" s="211"/>
      <c r="R5" s="211"/>
      <c r="S5" s="211"/>
      <c r="T5" s="211"/>
      <c r="U5" s="211"/>
      <c r="V5" s="211"/>
      <c r="W5" s="211"/>
      <c r="X5" s="211"/>
      <c r="Y5" s="211"/>
      <c r="Z5" s="211"/>
      <c r="AA5" s="211"/>
      <c r="AB5" s="211"/>
      <c r="AC5" s="211"/>
      <c r="AD5" s="211"/>
    </row>
    <row r="6" ht="9.75" customHeight="1"/>
    <row r="7" spans="1:30" ht="15" customHeight="1">
      <c r="A7" s="3" t="s">
        <v>108</v>
      </c>
      <c r="B7" s="4"/>
      <c r="C7" s="4"/>
      <c r="P7" s="5"/>
      <c r="Q7" s="6"/>
      <c r="R7" s="7" t="s">
        <v>59</v>
      </c>
      <c r="S7" s="7"/>
      <c r="T7" s="7"/>
      <c r="U7" s="7"/>
      <c r="V7" s="7"/>
      <c r="W7" s="7"/>
      <c r="X7" s="7"/>
      <c r="Y7" s="7"/>
      <c r="Z7" s="6"/>
      <c r="AA7" s="8"/>
      <c r="AB7" s="6"/>
      <c r="AC7" s="6"/>
      <c r="AD7" s="6"/>
    </row>
    <row r="8" spans="1:30" s="16" customFormat="1" ht="12.75" customHeight="1">
      <c r="A8" s="9" t="s">
        <v>8</v>
      </c>
      <c r="B8" s="10"/>
      <c r="C8" s="10"/>
      <c r="D8" s="10"/>
      <c r="E8" s="10"/>
      <c r="F8" s="10"/>
      <c r="G8" s="10"/>
      <c r="H8" s="10"/>
      <c r="I8" s="10"/>
      <c r="J8" s="10"/>
      <c r="K8" s="10"/>
      <c r="L8" s="10"/>
      <c r="M8" s="10"/>
      <c r="N8" s="10"/>
      <c r="O8" s="11"/>
      <c r="P8" s="12" t="s">
        <v>0</v>
      </c>
      <c r="Q8" s="13"/>
      <c r="R8" s="14"/>
      <c r="S8" s="196" t="s">
        <v>12</v>
      </c>
      <c r="T8" s="208"/>
      <c r="U8" s="209"/>
      <c r="V8" s="14"/>
      <c r="W8" s="196" t="s">
        <v>16</v>
      </c>
      <c r="X8" s="197"/>
      <c r="Y8" s="198"/>
      <c r="Z8" s="15"/>
      <c r="AA8" s="212"/>
      <c r="AB8" s="126"/>
      <c r="AC8" s="126"/>
      <c r="AD8" s="6"/>
    </row>
    <row r="9" spans="1:30" ht="15" customHeight="1">
      <c r="A9" s="9" t="s">
        <v>117</v>
      </c>
      <c r="B9" s="10"/>
      <c r="C9" s="10"/>
      <c r="D9" s="10"/>
      <c r="E9" s="10"/>
      <c r="F9" s="65">
        <f>IF($S$9&gt;5000,"端末台数に5000台以上が入力されています。","")</f>
      </c>
      <c r="G9" s="10"/>
      <c r="H9" s="10"/>
      <c r="I9" s="10"/>
      <c r="J9" s="10"/>
      <c r="K9" s="10"/>
      <c r="L9" s="10"/>
      <c r="M9" s="10"/>
      <c r="N9" s="10"/>
      <c r="O9" s="190"/>
      <c r="P9" s="191"/>
      <c r="Q9" s="192"/>
      <c r="R9" s="14"/>
      <c r="S9" s="199"/>
      <c r="T9" s="200"/>
      <c r="U9" s="201"/>
      <c r="V9" s="14"/>
      <c r="W9" s="199"/>
      <c r="X9" s="200"/>
      <c r="Y9" s="201"/>
      <c r="Z9" s="17"/>
      <c r="AA9" s="69">
        <f>INT((S9-1)/1000)+1</f>
        <v>0</v>
      </c>
      <c r="AB9" s="19"/>
      <c r="AC9" s="19"/>
      <c r="AD9" s="18"/>
    </row>
    <row r="10" spans="1:30" ht="15" customHeight="1">
      <c r="A10" s="9" t="s">
        <v>106</v>
      </c>
      <c r="B10" s="10"/>
      <c r="C10" s="10"/>
      <c r="D10" s="10"/>
      <c r="E10" s="10"/>
      <c r="F10" s="10"/>
      <c r="G10" s="10"/>
      <c r="H10" s="10"/>
      <c r="I10" s="10"/>
      <c r="J10" s="10"/>
      <c r="K10" s="10"/>
      <c r="L10" s="10"/>
      <c r="M10" s="10"/>
      <c r="N10" s="10"/>
      <c r="O10" s="190"/>
      <c r="P10" s="191"/>
      <c r="Q10" s="192"/>
      <c r="R10" s="14"/>
      <c r="S10" s="205"/>
      <c r="T10" s="206"/>
      <c r="U10" s="207"/>
      <c r="V10" s="14"/>
      <c r="W10" s="205"/>
      <c r="X10" s="206"/>
      <c r="Y10" s="207"/>
      <c r="Z10" s="17"/>
      <c r="AA10" s="19"/>
      <c r="AB10" s="19"/>
      <c r="AC10" s="19"/>
      <c r="AD10" s="18"/>
    </row>
    <row r="11" spans="1:30" ht="15" customHeight="1">
      <c r="A11" s="9" t="s">
        <v>107</v>
      </c>
      <c r="B11" s="10"/>
      <c r="C11" s="10"/>
      <c r="D11" s="10"/>
      <c r="E11" s="10"/>
      <c r="F11" s="10"/>
      <c r="G11" s="10"/>
      <c r="H11" s="10"/>
      <c r="I11" s="10"/>
      <c r="J11" s="10"/>
      <c r="K11" s="10"/>
      <c r="L11" s="10"/>
      <c r="M11" s="10"/>
      <c r="N11" s="10"/>
      <c r="O11" s="190"/>
      <c r="P11" s="191"/>
      <c r="Q11" s="192"/>
      <c r="R11" s="14"/>
      <c r="S11" s="20"/>
      <c r="T11" s="21"/>
      <c r="U11" s="22" t="s">
        <v>9</v>
      </c>
      <c r="V11" s="14"/>
      <c r="W11" s="20"/>
      <c r="X11" s="21"/>
      <c r="Y11" s="22" t="s">
        <v>19</v>
      </c>
      <c r="Z11" s="23"/>
      <c r="AA11" s="19"/>
      <c r="AB11" s="19"/>
      <c r="AC11" s="19"/>
      <c r="AD11" s="18"/>
    </row>
    <row r="12" spans="1:30" ht="8.25" customHeight="1">
      <c r="A12" s="8"/>
      <c r="B12" s="14"/>
      <c r="C12" s="14"/>
      <c r="D12" s="14"/>
      <c r="E12" s="14"/>
      <c r="F12" s="14"/>
      <c r="G12" s="14"/>
      <c r="H12" s="14"/>
      <c r="I12" s="14"/>
      <c r="J12" s="14"/>
      <c r="K12" s="14"/>
      <c r="L12" s="6"/>
      <c r="M12" s="5"/>
      <c r="N12" s="6"/>
      <c r="O12" s="5"/>
      <c r="P12" s="5"/>
      <c r="Q12" s="14"/>
      <c r="R12" s="14"/>
      <c r="S12" s="21"/>
      <c r="T12" s="21"/>
      <c r="U12" s="24"/>
      <c r="V12" s="14"/>
      <c r="W12" s="21"/>
      <c r="X12" s="21"/>
      <c r="Y12" s="24"/>
      <c r="Z12" s="23"/>
      <c r="AA12" s="21"/>
      <c r="AB12" s="21"/>
      <c r="AC12" s="24"/>
      <c r="AD12" s="24"/>
    </row>
    <row r="13" spans="1:30" ht="15" customHeight="1">
      <c r="A13" s="3" t="s">
        <v>82</v>
      </c>
      <c r="B13" s="4"/>
      <c r="C13" s="4"/>
      <c r="P13" s="5"/>
      <c r="Q13" s="6"/>
      <c r="R13" s="7" t="s">
        <v>67</v>
      </c>
      <c r="S13" s="7"/>
      <c r="T13" s="7"/>
      <c r="U13" s="7"/>
      <c r="V13" s="7"/>
      <c r="W13" s="7"/>
      <c r="X13" s="7"/>
      <c r="Y13" s="7"/>
      <c r="Z13" s="6"/>
      <c r="AA13" s="8"/>
      <c r="AB13" s="25"/>
      <c r="AC13" s="25"/>
      <c r="AD13" s="6"/>
    </row>
    <row r="14" spans="1:30" s="16" customFormat="1" ht="12.75" customHeight="1">
      <c r="A14" s="9" t="s">
        <v>8</v>
      </c>
      <c r="B14" s="10"/>
      <c r="C14" s="10"/>
      <c r="D14" s="10"/>
      <c r="E14" s="10"/>
      <c r="F14" s="10"/>
      <c r="G14" s="10"/>
      <c r="H14" s="10"/>
      <c r="I14" s="10"/>
      <c r="J14" s="10"/>
      <c r="K14" s="10"/>
      <c r="L14" s="10"/>
      <c r="M14" s="10"/>
      <c r="N14" s="10"/>
      <c r="O14" s="78" t="s">
        <v>0</v>
      </c>
      <c r="P14" s="150"/>
      <c r="Q14" s="139"/>
      <c r="R14" s="14"/>
      <c r="S14" s="193" t="s">
        <v>65</v>
      </c>
      <c r="T14" s="194"/>
      <c r="U14" s="195"/>
      <c r="V14" s="14"/>
      <c r="W14" s="196" t="s">
        <v>68</v>
      </c>
      <c r="X14" s="197"/>
      <c r="Y14" s="198"/>
      <c r="Z14" s="27"/>
      <c r="AA14" s="196" t="s">
        <v>103</v>
      </c>
      <c r="AB14" s="197"/>
      <c r="AC14" s="198"/>
      <c r="AD14" s="6"/>
    </row>
    <row r="15" spans="1:30" ht="15" customHeight="1">
      <c r="A15" s="215" t="s">
        <v>102</v>
      </c>
      <c r="B15" s="216"/>
      <c r="C15" s="216"/>
      <c r="D15" s="216"/>
      <c r="E15" s="216"/>
      <c r="F15" s="216"/>
      <c r="G15" s="216"/>
      <c r="H15" s="216"/>
      <c r="I15" s="216"/>
      <c r="J15" s="216"/>
      <c r="K15" s="216"/>
      <c r="L15" s="216"/>
      <c r="M15" s="216"/>
      <c r="N15" s="217"/>
      <c r="O15" s="225"/>
      <c r="P15" s="154"/>
      <c r="Q15" s="155"/>
      <c r="R15" s="14"/>
      <c r="S15" s="199"/>
      <c r="T15" s="200"/>
      <c r="U15" s="201"/>
      <c r="V15" s="14"/>
      <c r="W15" s="199"/>
      <c r="X15" s="200"/>
      <c r="Y15" s="201"/>
      <c r="Z15" s="28"/>
      <c r="AA15" s="199"/>
      <c r="AB15" s="200"/>
      <c r="AC15" s="201"/>
      <c r="AD15" s="18"/>
    </row>
    <row r="16" spans="1:30" ht="7.5" customHeight="1">
      <c r="A16" s="218"/>
      <c r="B16" s="219"/>
      <c r="C16" s="219"/>
      <c r="D16" s="219"/>
      <c r="E16" s="219"/>
      <c r="F16" s="219"/>
      <c r="G16" s="219"/>
      <c r="H16" s="219"/>
      <c r="I16" s="219"/>
      <c r="J16" s="219"/>
      <c r="K16" s="219"/>
      <c r="L16" s="219"/>
      <c r="M16" s="219"/>
      <c r="N16" s="220"/>
      <c r="O16" s="168"/>
      <c r="P16" s="169"/>
      <c r="Q16" s="170"/>
      <c r="R16" s="14"/>
      <c r="S16" s="202"/>
      <c r="T16" s="203"/>
      <c r="U16" s="204"/>
      <c r="V16" s="14"/>
      <c r="W16" s="202"/>
      <c r="X16" s="203"/>
      <c r="Y16" s="204"/>
      <c r="Z16" s="28"/>
      <c r="AA16" s="202"/>
      <c r="AB16" s="203"/>
      <c r="AC16" s="204"/>
      <c r="AD16" s="18"/>
    </row>
    <row r="17" spans="1:30" ht="9.75" customHeight="1">
      <c r="A17" s="215" t="s">
        <v>101</v>
      </c>
      <c r="B17" s="226"/>
      <c r="C17" s="226"/>
      <c r="D17" s="226"/>
      <c r="E17" s="226"/>
      <c r="F17" s="226"/>
      <c r="G17" s="226"/>
      <c r="H17" s="226"/>
      <c r="I17" s="226"/>
      <c r="J17" s="226"/>
      <c r="K17" s="226"/>
      <c r="L17" s="226"/>
      <c r="M17" s="226"/>
      <c r="N17" s="227"/>
      <c r="O17" s="225"/>
      <c r="P17" s="154"/>
      <c r="Q17" s="155"/>
      <c r="R17" s="14"/>
      <c r="S17" s="205"/>
      <c r="T17" s="206"/>
      <c r="U17" s="207"/>
      <c r="V17" s="14"/>
      <c r="W17" s="205"/>
      <c r="X17" s="206"/>
      <c r="Y17" s="207"/>
      <c r="Z17" s="28"/>
      <c r="AA17" s="205"/>
      <c r="AB17" s="206"/>
      <c r="AC17" s="207"/>
      <c r="AD17" s="18"/>
    </row>
    <row r="18" spans="1:30" ht="15" customHeight="1">
      <c r="A18" s="228"/>
      <c r="B18" s="229"/>
      <c r="C18" s="229"/>
      <c r="D18" s="229"/>
      <c r="E18" s="229"/>
      <c r="F18" s="229"/>
      <c r="G18" s="229"/>
      <c r="H18" s="229"/>
      <c r="I18" s="229"/>
      <c r="J18" s="229"/>
      <c r="K18" s="229"/>
      <c r="L18" s="229"/>
      <c r="M18" s="229"/>
      <c r="N18" s="230"/>
      <c r="O18" s="168"/>
      <c r="P18" s="169"/>
      <c r="Q18" s="170"/>
      <c r="R18" s="14"/>
      <c r="U18" s="22" t="s">
        <v>66</v>
      </c>
      <c r="V18" s="14"/>
      <c r="W18" s="20"/>
      <c r="X18" s="21"/>
      <c r="Y18" s="22" t="s">
        <v>79</v>
      </c>
      <c r="Z18" s="23"/>
      <c r="AA18" s="20"/>
      <c r="AB18" s="21"/>
      <c r="AC18" s="22" t="s">
        <v>19</v>
      </c>
      <c r="AD18" s="18"/>
    </row>
    <row r="19" spans="19:30" ht="8.25" customHeight="1">
      <c r="S19" s="29"/>
      <c r="T19" s="29"/>
      <c r="U19" s="14"/>
      <c r="V19" s="14"/>
      <c r="W19" s="21"/>
      <c r="X19" s="21"/>
      <c r="Y19" s="24"/>
      <c r="Z19" s="23"/>
      <c r="AA19" s="21"/>
      <c r="AB19" s="21"/>
      <c r="AC19" s="24"/>
      <c r="AD19" s="24"/>
    </row>
    <row r="20" ht="10.5" customHeight="1">
      <c r="A20" s="30" t="s">
        <v>83</v>
      </c>
    </row>
    <row r="21" ht="3.75" customHeight="1"/>
    <row r="22" spans="1:30" ht="15" customHeight="1">
      <c r="A22" s="3" t="s">
        <v>52</v>
      </c>
      <c r="B22" s="4"/>
      <c r="C22" s="4"/>
      <c r="V22" s="6"/>
      <c r="W22" s="6"/>
      <c r="X22" s="5"/>
      <c r="Y22" s="6"/>
      <c r="AA22" s="8"/>
      <c r="AB22" s="8"/>
      <c r="AC22" s="8"/>
      <c r="AD22" s="8"/>
    </row>
    <row r="23" spans="1:30" s="31" customFormat="1" ht="12.75" customHeight="1">
      <c r="A23" s="159" t="s">
        <v>7</v>
      </c>
      <c r="B23" s="159"/>
      <c r="C23" s="159"/>
      <c r="D23" s="159"/>
      <c r="E23" s="159"/>
      <c r="F23" s="159"/>
      <c r="G23" s="159" t="s">
        <v>8</v>
      </c>
      <c r="H23" s="159"/>
      <c r="I23" s="159"/>
      <c r="J23" s="159"/>
      <c r="K23" s="159"/>
      <c r="L23" s="159"/>
      <c r="M23" s="159"/>
      <c r="N23" s="159"/>
      <c r="O23" s="159"/>
      <c r="P23" s="159"/>
      <c r="Q23" s="159"/>
      <c r="R23" s="159"/>
      <c r="S23" s="159"/>
      <c r="T23" s="159"/>
      <c r="U23" s="159"/>
      <c r="V23" s="159"/>
      <c r="W23" s="159"/>
      <c r="X23" s="159"/>
      <c r="Y23" s="159"/>
      <c r="Z23" s="159"/>
      <c r="AA23" s="159"/>
      <c r="AB23" s="159" t="s">
        <v>0</v>
      </c>
      <c r="AC23" s="159"/>
      <c r="AD23" s="159"/>
    </row>
    <row r="24" spans="1:30" s="29" customFormat="1" ht="3.75" customHeight="1">
      <c r="A24" s="32"/>
      <c r="B24" s="33"/>
      <c r="C24" s="33"/>
      <c r="D24" s="34"/>
      <c r="E24" s="34"/>
      <c r="F24" s="34"/>
      <c r="AA24" s="8"/>
      <c r="AB24" s="8"/>
      <c r="AC24" s="8"/>
      <c r="AD24" s="8"/>
    </row>
    <row r="25" spans="1:30" ht="15" customHeight="1">
      <c r="A25" s="231" t="s">
        <v>87</v>
      </c>
      <c r="B25" s="82"/>
      <c r="C25" s="82"/>
      <c r="D25" s="82"/>
      <c r="E25" s="82"/>
      <c r="F25" s="74"/>
      <c r="G25" s="118" t="s">
        <v>119</v>
      </c>
      <c r="H25" s="119"/>
      <c r="I25" s="119"/>
      <c r="J25" s="119"/>
      <c r="K25" s="119"/>
      <c r="L25" s="119"/>
      <c r="M25" s="119"/>
      <c r="N25" s="119"/>
      <c r="O25" s="119"/>
      <c r="P25" s="119"/>
      <c r="Q25" s="119"/>
      <c r="R25" s="119"/>
      <c r="S25" s="119"/>
      <c r="T25" s="119"/>
      <c r="U25" s="119"/>
      <c r="V25" s="119"/>
      <c r="W25" s="119"/>
      <c r="X25" s="119"/>
      <c r="Y25" s="119"/>
      <c r="Z25" s="119"/>
      <c r="AA25" s="120"/>
      <c r="AB25" s="153"/>
      <c r="AC25" s="154"/>
      <c r="AD25" s="155"/>
    </row>
    <row r="26" spans="1:30" ht="15" customHeight="1">
      <c r="A26" s="75"/>
      <c r="B26" s="232"/>
      <c r="C26" s="232"/>
      <c r="D26" s="232"/>
      <c r="E26" s="232"/>
      <c r="F26" s="77"/>
      <c r="G26" s="163"/>
      <c r="H26" s="185"/>
      <c r="I26" s="185"/>
      <c r="J26" s="185"/>
      <c r="K26" s="185"/>
      <c r="L26" s="185"/>
      <c r="M26" s="185"/>
      <c r="N26" s="185"/>
      <c r="O26" s="185"/>
      <c r="P26" s="185"/>
      <c r="Q26" s="185"/>
      <c r="R26" s="185"/>
      <c r="S26" s="185"/>
      <c r="T26" s="185"/>
      <c r="U26" s="185"/>
      <c r="V26" s="185"/>
      <c r="W26" s="185"/>
      <c r="X26" s="185"/>
      <c r="Y26" s="185"/>
      <c r="Z26" s="185"/>
      <c r="AA26" s="186"/>
      <c r="AB26" s="156"/>
      <c r="AC26" s="157"/>
      <c r="AD26" s="158"/>
    </row>
    <row r="27" spans="1:30" ht="55.5" customHeight="1">
      <c r="A27" s="75"/>
      <c r="B27" s="232"/>
      <c r="C27" s="232"/>
      <c r="D27" s="232"/>
      <c r="E27" s="232"/>
      <c r="F27" s="77"/>
      <c r="G27" s="187"/>
      <c r="H27" s="188"/>
      <c r="I27" s="188"/>
      <c r="J27" s="188"/>
      <c r="K27" s="188"/>
      <c r="L27" s="188"/>
      <c r="M27" s="188"/>
      <c r="N27" s="188"/>
      <c r="O27" s="188"/>
      <c r="P27" s="188"/>
      <c r="Q27" s="188"/>
      <c r="R27" s="188"/>
      <c r="S27" s="188"/>
      <c r="T27" s="188"/>
      <c r="U27" s="188"/>
      <c r="V27" s="188"/>
      <c r="W27" s="188"/>
      <c r="X27" s="188"/>
      <c r="Y27" s="188"/>
      <c r="Z27" s="188"/>
      <c r="AA27" s="189"/>
      <c r="AB27" s="168"/>
      <c r="AC27" s="169"/>
      <c r="AD27" s="170"/>
    </row>
    <row r="28" spans="1:30" ht="15" customHeight="1">
      <c r="A28" s="159" t="s">
        <v>88</v>
      </c>
      <c r="B28" s="159"/>
      <c r="C28" s="159"/>
      <c r="D28" s="159"/>
      <c r="E28" s="159"/>
      <c r="F28" s="159"/>
      <c r="G28" s="142" t="s">
        <v>45</v>
      </c>
      <c r="H28" s="142"/>
      <c r="I28" s="142"/>
      <c r="J28" s="142"/>
      <c r="K28" s="142"/>
      <c r="L28" s="142"/>
      <c r="M28" s="142"/>
      <c r="N28" s="142"/>
      <c r="O28" s="142"/>
      <c r="P28" s="142"/>
      <c r="Q28" s="142"/>
      <c r="R28" s="142"/>
      <c r="S28" s="142"/>
      <c r="T28" s="142"/>
      <c r="U28" s="142"/>
      <c r="V28" s="142"/>
      <c r="W28" s="142"/>
      <c r="X28" s="142"/>
      <c r="Y28" s="142"/>
      <c r="Z28" s="142"/>
      <c r="AA28" s="142"/>
      <c r="AB28" s="167"/>
      <c r="AC28" s="167"/>
      <c r="AD28" s="167"/>
    </row>
    <row r="29" spans="1:30" ht="15" customHeight="1">
      <c r="A29" s="159" t="s">
        <v>89</v>
      </c>
      <c r="B29" s="159"/>
      <c r="C29" s="159"/>
      <c r="D29" s="159"/>
      <c r="E29" s="159"/>
      <c r="F29" s="159"/>
      <c r="G29" s="142" t="s">
        <v>46</v>
      </c>
      <c r="H29" s="142"/>
      <c r="I29" s="142"/>
      <c r="J29" s="142"/>
      <c r="K29" s="142"/>
      <c r="L29" s="142"/>
      <c r="M29" s="142"/>
      <c r="N29" s="142"/>
      <c r="O29" s="142"/>
      <c r="P29" s="142"/>
      <c r="Q29" s="142"/>
      <c r="R29" s="142"/>
      <c r="S29" s="142"/>
      <c r="T29" s="142"/>
      <c r="U29" s="142"/>
      <c r="V29" s="142"/>
      <c r="W29" s="142"/>
      <c r="X29" s="142"/>
      <c r="Y29" s="142"/>
      <c r="Z29" s="142"/>
      <c r="AA29" s="142"/>
      <c r="AB29" s="167"/>
      <c r="AC29" s="167"/>
      <c r="AD29" s="167"/>
    </row>
    <row r="30" spans="1:30" ht="15" customHeight="1">
      <c r="A30" s="159"/>
      <c r="B30" s="159"/>
      <c r="C30" s="159"/>
      <c r="D30" s="159"/>
      <c r="E30" s="159"/>
      <c r="F30" s="159"/>
      <c r="G30" s="142" t="s">
        <v>47</v>
      </c>
      <c r="H30" s="142"/>
      <c r="I30" s="142"/>
      <c r="J30" s="142"/>
      <c r="K30" s="142"/>
      <c r="L30" s="142"/>
      <c r="M30" s="142"/>
      <c r="N30" s="142"/>
      <c r="O30" s="142"/>
      <c r="P30" s="142"/>
      <c r="Q30" s="142"/>
      <c r="R30" s="142"/>
      <c r="S30" s="142"/>
      <c r="T30" s="142"/>
      <c r="U30" s="142"/>
      <c r="V30" s="142"/>
      <c r="W30" s="142"/>
      <c r="X30" s="142"/>
      <c r="Y30" s="142"/>
      <c r="Z30" s="142"/>
      <c r="AA30" s="142"/>
      <c r="AB30" s="167"/>
      <c r="AC30" s="167"/>
      <c r="AD30" s="167"/>
    </row>
    <row r="31" spans="1:30" ht="15" customHeight="1">
      <c r="A31" s="159" t="s">
        <v>90</v>
      </c>
      <c r="B31" s="159"/>
      <c r="C31" s="159"/>
      <c r="D31" s="159"/>
      <c r="E31" s="159"/>
      <c r="F31" s="159"/>
      <c r="G31" s="142" t="s">
        <v>48</v>
      </c>
      <c r="H31" s="142"/>
      <c r="I31" s="142"/>
      <c r="J31" s="142"/>
      <c r="K31" s="142"/>
      <c r="L31" s="142"/>
      <c r="M31" s="142"/>
      <c r="N31" s="142"/>
      <c r="O31" s="142"/>
      <c r="P31" s="142"/>
      <c r="Q31" s="142"/>
      <c r="R31" s="142"/>
      <c r="S31" s="142"/>
      <c r="T31" s="142"/>
      <c r="U31" s="142"/>
      <c r="V31" s="142"/>
      <c r="W31" s="142"/>
      <c r="X31" s="142"/>
      <c r="Y31" s="142"/>
      <c r="Z31" s="142"/>
      <c r="AA31" s="142"/>
      <c r="AB31" s="167"/>
      <c r="AC31" s="167"/>
      <c r="AD31" s="167"/>
    </row>
    <row r="32" spans="1:30" ht="15" customHeight="1">
      <c r="A32" s="159" t="s">
        <v>91</v>
      </c>
      <c r="B32" s="159"/>
      <c r="C32" s="159"/>
      <c r="D32" s="159"/>
      <c r="E32" s="159"/>
      <c r="F32" s="159"/>
      <c r="G32" s="142" t="s">
        <v>105</v>
      </c>
      <c r="H32" s="142"/>
      <c r="I32" s="142"/>
      <c r="J32" s="142"/>
      <c r="K32" s="142"/>
      <c r="L32" s="142"/>
      <c r="M32" s="142"/>
      <c r="N32" s="142"/>
      <c r="O32" s="142"/>
      <c r="P32" s="142"/>
      <c r="Q32" s="142"/>
      <c r="R32" s="142"/>
      <c r="S32" s="142"/>
      <c r="T32" s="142"/>
      <c r="U32" s="142"/>
      <c r="V32" s="142"/>
      <c r="W32" s="142"/>
      <c r="X32" s="142"/>
      <c r="Y32" s="142"/>
      <c r="Z32" s="142"/>
      <c r="AA32" s="142"/>
      <c r="AB32" s="167"/>
      <c r="AC32" s="167"/>
      <c r="AD32" s="167"/>
    </row>
    <row r="33" spans="1:30" ht="48" customHeight="1">
      <c r="A33" s="89" t="s">
        <v>99</v>
      </c>
      <c r="B33" s="165"/>
      <c r="C33" s="165"/>
      <c r="D33" s="165"/>
      <c r="E33" s="165"/>
      <c r="F33" s="166"/>
      <c r="G33" s="148" t="s">
        <v>109</v>
      </c>
      <c r="H33" s="142"/>
      <c r="I33" s="142"/>
      <c r="J33" s="142"/>
      <c r="K33" s="142"/>
      <c r="L33" s="142"/>
      <c r="M33" s="142"/>
      <c r="N33" s="142"/>
      <c r="O33" s="142"/>
      <c r="P33" s="142"/>
      <c r="Q33" s="142"/>
      <c r="R33" s="142"/>
      <c r="S33" s="142"/>
      <c r="T33" s="142"/>
      <c r="U33" s="142"/>
      <c r="V33" s="142"/>
      <c r="W33" s="142"/>
      <c r="X33" s="142"/>
      <c r="Y33" s="142"/>
      <c r="Z33" s="142"/>
      <c r="AA33" s="142"/>
      <c r="AB33" s="167"/>
      <c r="AC33" s="167"/>
      <c r="AD33" s="167"/>
    </row>
    <row r="34" spans="1:30" ht="46.5" customHeight="1">
      <c r="A34" s="89" t="s">
        <v>100</v>
      </c>
      <c r="B34" s="165"/>
      <c r="C34" s="165"/>
      <c r="D34" s="165"/>
      <c r="E34" s="165"/>
      <c r="F34" s="166"/>
      <c r="G34" s="148" t="s">
        <v>104</v>
      </c>
      <c r="H34" s="142"/>
      <c r="I34" s="142"/>
      <c r="J34" s="142"/>
      <c r="K34" s="142"/>
      <c r="L34" s="142"/>
      <c r="M34" s="142"/>
      <c r="N34" s="142"/>
      <c r="O34" s="142"/>
      <c r="P34" s="142"/>
      <c r="Q34" s="142"/>
      <c r="R34" s="142"/>
      <c r="S34" s="142"/>
      <c r="T34" s="142"/>
      <c r="U34" s="142"/>
      <c r="V34" s="142"/>
      <c r="W34" s="142"/>
      <c r="X34" s="142"/>
      <c r="Y34" s="142"/>
      <c r="Z34" s="142"/>
      <c r="AA34" s="142"/>
      <c r="AB34" s="167"/>
      <c r="AC34" s="167"/>
      <c r="AD34" s="167"/>
    </row>
    <row r="35" spans="1:30" ht="15" customHeight="1">
      <c r="A35" s="160" t="s">
        <v>43</v>
      </c>
      <c r="B35" s="161"/>
      <c r="C35" s="161"/>
      <c r="D35" s="161"/>
      <c r="E35" s="161"/>
      <c r="F35" s="162"/>
      <c r="G35" s="142" t="s">
        <v>49</v>
      </c>
      <c r="H35" s="142"/>
      <c r="I35" s="142"/>
      <c r="J35" s="142"/>
      <c r="K35" s="142"/>
      <c r="L35" s="142"/>
      <c r="M35" s="142"/>
      <c r="N35" s="142"/>
      <c r="O35" s="142"/>
      <c r="P35" s="142"/>
      <c r="Q35" s="142"/>
      <c r="R35" s="142"/>
      <c r="S35" s="142"/>
      <c r="T35" s="142"/>
      <c r="U35" s="142"/>
      <c r="V35" s="142"/>
      <c r="W35" s="142"/>
      <c r="X35" s="142"/>
      <c r="Y35" s="142"/>
      <c r="Z35" s="142"/>
      <c r="AA35" s="142"/>
      <c r="AB35" s="167"/>
      <c r="AC35" s="167"/>
      <c r="AD35" s="167"/>
    </row>
    <row r="36" spans="1:30" ht="15" customHeight="1">
      <c r="A36" s="159" t="s">
        <v>92</v>
      </c>
      <c r="B36" s="159"/>
      <c r="C36" s="159"/>
      <c r="D36" s="159"/>
      <c r="E36" s="159"/>
      <c r="F36" s="159"/>
      <c r="G36" s="142" t="s">
        <v>50</v>
      </c>
      <c r="H36" s="142"/>
      <c r="I36" s="142"/>
      <c r="J36" s="142"/>
      <c r="K36" s="142"/>
      <c r="L36" s="142"/>
      <c r="M36" s="142"/>
      <c r="N36" s="142"/>
      <c r="O36" s="142"/>
      <c r="P36" s="142"/>
      <c r="Q36" s="142"/>
      <c r="R36" s="142"/>
      <c r="S36" s="142"/>
      <c r="T36" s="142"/>
      <c r="U36" s="142"/>
      <c r="V36" s="142"/>
      <c r="W36" s="142"/>
      <c r="X36" s="142"/>
      <c r="Y36" s="142"/>
      <c r="Z36" s="142"/>
      <c r="AA36" s="142"/>
      <c r="AB36" s="167"/>
      <c r="AC36" s="167"/>
      <c r="AD36" s="167"/>
    </row>
    <row r="37" spans="1:30" ht="15" customHeight="1">
      <c r="A37" s="21"/>
      <c r="B37" s="21"/>
      <c r="C37" s="21"/>
      <c r="D37" s="21"/>
      <c r="E37" s="21"/>
      <c r="F37" s="21"/>
      <c r="G37" s="23"/>
      <c r="H37" s="23"/>
      <c r="I37" s="23"/>
      <c r="J37" s="23"/>
      <c r="K37" s="23"/>
      <c r="L37" s="23"/>
      <c r="M37" s="23"/>
      <c r="N37" s="23"/>
      <c r="O37" s="23"/>
      <c r="P37" s="23"/>
      <c r="Q37" s="23"/>
      <c r="R37" s="23"/>
      <c r="S37" s="23"/>
      <c r="T37" s="23"/>
      <c r="U37" s="23"/>
      <c r="V37" s="23"/>
      <c r="W37" s="23"/>
      <c r="X37" s="23"/>
      <c r="Y37" s="23"/>
      <c r="Z37" s="23"/>
      <c r="AA37" s="23"/>
      <c r="AB37" s="5"/>
      <c r="AC37" s="5"/>
      <c r="AD37" s="5"/>
    </row>
    <row r="38" spans="1:30" ht="15" customHeight="1">
      <c r="A38" s="3" t="s">
        <v>53</v>
      </c>
      <c r="B38" s="4"/>
      <c r="C38" s="4"/>
      <c r="AB38" s="8"/>
      <c r="AC38" s="8"/>
      <c r="AD38" s="8"/>
    </row>
    <row r="39" spans="1:30" s="31" customFormat="1" ht="12.75" customHeight="1">
      <c r="A39" s="159" t="s">
        <v>7</v>
      </c>
      <c r="B39" s="159"/>
      <c r="C39" s="159"/>
      <c r="D39" s="159"/>
      <c r="E39" s="159"/>
      <c r="F39" s="159"/>
      <c r="G39" s="159" t="s">
        <v>8</v>
      </c>
      <c r="H39" s="159"/>
      <c r="I39" s="159"/>
      <c r="J39" s="159"/>
      <c r="K39" s="159"/>
      <c r="L39" s="159"/>
      <c r="M39" s="159"/>
      <c r="N39" s="159"/>
      <c r="O39" s="159"/>
      <c r="P39" s="159"/>
      <c r="Q39" s="159"/>
      <c r="R39" s="159"/>
      <c r="S39" s="159"/>
      <c r="T39" s="159"/>
      <c r="U39" s="159"/>
      <c r="V39" s="159"/>
      <c r="W39" s="159"/>
      <c r="X39" s="159"/>
      <c r="Y39" s="159"/>
      <c r="Z39" s="159"/>
      <c r="AA39" s="159"/>
      <c r="AB39" s="159" t="s">
        <v>0</v>
      </c>
      <c r="AC39" s="159"/>
      <c r="AD39" s="159"/>
    </row>
    <row r="40" spans="1:30" s="29" customFormat="1" ht="3.75" customHeight="1">
      <c r="A40" s="36"/>
      <c r="B40" s="37"/>
      <c r="C40" s="37"/>
      <c r="AA40" s="8"/>
      <c r="AB40" s="8"/>
      <c r="AC40" s="8"/>
      <c r="AD40" s="8"/>
    </row>
    <row r="41" spans="1:30" ht="13.5" customHeight="1">
      <c r="A41" s="160" t="s">
        <v>54</v>
      </c>
      <c r="B41" s="161"/>
      <c r="C41" s="161"/>
      <c r="D41" s="161"/>
      <c r="E41" s="161"/>
      <c r="F41" s="162"/>
      <c r="G41" s="142" t="s">
        <v>127</v>
      </c>
      <c r="H41" s="142"/>
      <c r="I41" s="142"/>
      <c r="J41" s="142"/>
      <c r="K41" s="142"/>
      <c r="L41" s="142"/>
      <c r="M41" s="142"/>
      <c r="N41" s="142"/>
      <c r="O41" s="142"/>
      <c r="P41" s="142"/>
      <c r="Q41" s="142"/>
      <c r="R41" s="142"/>
      <c r="S41" s="142"/>
      <c r="T41" s="142"/>
      <c r="U41" s="142"/>
      <c r="V41" s="142"/>
      <c r="W41" s="142"/>
      <c r="X41" s="142"/>
      <c r="Y41" s="142"/>
      <c r="Z41" s="142"/>
      <c r="AA41" s="142"/>
      <c r="AB41" s="167"/>
      <c r="AC41" s="167"/>
      <c r="AD41" s="167"/>
    </row>
    <row r="42" spans="1:30" ht="12.75" customHeight="1">
      <c r="A42" s="184" t="s">
        <v>75</v>
      </c>
      <c r="B42" s="184"/>
      <c r="C42" s="184"/>
      <c r="D42" s="184"/>
      <c r="E42" s="184"/>
      <c r="F42" s="184"/>
      <c r="G42" s="142" t="s">
        <v>44</v>
      </c>
      <c r="H42" s="142"/>
      <c r="I42" s="142"/>
      <c r="J42" s="142"/>
      <c r="K42" s="142"/>
      <c r="L42" s="142"/>
      <c r="M42" s="142"/>
      <c r="N42" s="142"/>
      <c r="O42" s="142"/>
      <c r="P42" s="142"/>
      <c r="Q42" s="142"/>
      <c r="R42" s="142"/>
      <c r="S42" s="142"/>
      <c r="T42" s="142"/>
      <c r="U42" s="142"/>
      <c r="V42" s="142"/>
      <c r="W42" s="142"/>
      <c r="X42" s="142"/>
      <c r="Y42" s="142"/>
      <c r="Z42" s="142"/>
      <c r="AA42" s="142"/>
      <c r="AB42" s="167"/>
      <c r="AC42" s="167"/>
      <c r="AD42" s="167"/>
    </row>
    <row r="43" spans="1:30" ht="15" customHeight="1">
      <c r="A43" s="175" t="s">
        <v>73</v>
      </c>
      <c r="B43" s="176"/>
      <c r="C43" s="176"/>
      <c r="D43" s="176"/>
      <c r="E43" s="176"/>
      <c r="F43" s="177"/>
      <c r="G43" s="174" t="s">
        <v>74</v>
      </c>
      <c r="H43" s="174"/>
      <c r="I43" s="174"/>
      <c r="J43" s="174"/>
      <c r="K43" s="174"/>
      <c r="L43" s="174"/>
      <c r="M43" s="174"/>
      <c r="N43" s="174"/>
      <c r="O43" s="174"/>
      <c r="P43" s="174"/>
      <c r="Q43" s="174"/>
      <c r="R43" s="174"/>
      <c r="S43" s="174"/>
      <c r="T43" s="174"/>
      <c r="U43" s="174"/>
      <c r="V43" s="174"/>
      <c r="W43" s="174"/>
      <c r="X43" s="174"/>
      <c r="Y43" s="174"/>
      <c r="Z43" s="174"/>
      <c r="AA43" s="174"/>
      <c r="AB43" s="153"/>
      <c r="AC43" s="154"/>
      <c r="AD43" s="155"/>
    </row>
    <row r="44" spans="1:30" ht="15" customHeight="1">
      <c r="A44" s="178"/>
      <c r="B44" s="179"/>
      <c r="C44" s="179"/>
      <c r="D44" s="179"/>
      <c r="E44" s="179"/>
      <c r="F44" s="180"/>
      <c r="G44" s="174" t="s">
        <v>38</v>
      </c>
      <c r="H44" s="174"/>
      <c r="I44" s="174"/>
      <c r="J44" s="174"/>
      <c r="K44" s="174"/>
      <c r="L44" s="174"/>
      <c r="M44" s="174"/>
      <c r="N44" s="174"/>
      <c r="O44" s="174"/>
      <c r="P44" s="174"/>
      <c r="Q44" s="174"/>
      <c r="R44" s="174"/>
      <c r="S44" s="174"/>
      <c r="T44" s="174"/>
      <c r="U44" s="174"/>
      <c r="V44" s="174"/>
      <c r="W44" s="174"/>
      <c r="X44" s="174"/>
      <c r="Y44" s="174"/>
      <c r="Z44" s="174"/>
      <c r="AA44" s="174"/>
      <c r="AB44" s="156"/>
      <c r="AC44" s="157"/>
      <c r="AD44" s="158"/>
    </row>
    <row r="45" spans="1:30" ht="12.75" customHeight="1">
      <c r="A45" s="181"/>
      <c r="B45" s="182"/>
      <c r="C45" s="182"/>
      <c r="D45" s="182"/>
      <c r="E45" s="182"/>
      <c r="F45" s="183"/>
      <c r="G45" s="172" t="s">
        <v>51</v>
      </c>
      <c r="H45" s="173"/>
      <c r="I45" s="173"/>
      <c r="J45" s="173"/>
      <c r="K45" s="173"/>
      <c r="L45" s="173"/>
      <c r="M45" s="173"/>
      <c r="N45" s="173"/>
      <c r="O45" s="173"/>
      <c r="P45" s="173"/>
      <c r="Q45" s="173"/>
      <c r="R45" s="173"/>
      <c r="S45" s="173"/>
      <c r="T45" s="173"/>
      <c r="U45" s="173"/>
      <c r="V45" s="173"/>
      <c r="W45" s="173"/>
      <c r="X45" s="173"/>
      <c r="Y45" s="173"/>
      <c r="Z45" s="173"/>
      <c r="AA45" s="173"/>
      <c r="AB45" s="156"/>
      <c r="AC45" s="157"/>
      <c r="AD45" s="158"/>
    </row>
    <row r="46" spans="1:30" ht="3.75" customHeight="1">
      <c r="A46" s="21"/>
      <c r="B46" s="21"/>
      <c r="C46" s="21"/>
      <c r="D46" s="21"/>
      <c r="E46" s="21"/>
      <c r="F46" s="21"/>
      <c r="G46" s="35"/>
      <c r="H46" s="39"/>
      <c r="I46" s="39"/>
      <c r="J46" s="39"/>
      <c r="K46" s="39"/>
      <c r="L46" s="39"/>
      <c r="M46" s="39"/>
      <c r="N46" s="39"/>
      <c r="O46" s="39"/>
      <c r="P46" s="39"/>
      <c r="Q46" s="39"/>
      <c r="R46" s="39"/>
      <c r="S46" s="39"/>
      <c r="T46" s="39"/>
      <c r="U46" s="39"/>
      <c r="V46" s="39"/>
      <c r="W46" s="39"/>
      <c r="X46" s="39"/>
      <c r="Y46" s="39"/>
      <c r="Z46" s="39"/>
      <c r="AA46" s="39"/>
      <c r="AB46" s="40"/>
      <c r="AC46" s="40"/>
      <c r="AD46" s="40"/>
    </row>
    <row r="47" spans="1:30" ht="15" customHeight="1">
      <c r="A47" s="41" t="s">
        <v>55</v>
      </c>
      <c r="B47" s="37"/>
      <c r="C47" s="37"/>
      <c r="D47" s="29"/>
      <c r="E47" s="29"/>
      <c r="F47" s="29"/>
      <c r="G47" s="29"/>
      <c r="H47" s="29"/>
      <c r="I47" s="29"/>
      <c r="J47" s="42" t="s">
        <v>86</v>
      </c>
      <c r="K47" s="29"/>
      <c r="L47" s="29"/>
      <c r="M47" s="29"/>
      <c r="N47" s="29"/>
      <c r="O47" s="29"/>
      <c r="P47" s="29"/>
      <c r="Q47" s="29"/>
      <c r="R47" s="29"/>
      <c r="S47" s="29"/>
      <c r="T47" s="29"/>
      <c r="U47" s="29"/>
      <c r="V47" s="29"/>
      <c r="W47" s="29"/>
      <c r="X47" s="42"/>
      <c r="Y47" s="29"/>
      <c r="Z47" s="29"/>
      <c r="AA47" s="8"/>
      <c r="AB47" s="8"/>
      <c r="AC47" s="8"/>
      <c r="AD47" s="8"/>
    </row>
    <row r="48" spans="1:30" ht="15" customHeight="1">
      <c r="A48" s="43" t="s">
        <v>76</v>
      </c>
      <c r="B48" s="44"/>
      <c r="C48" s="44"/>
      <c r="D48" s="45"/>
      <c r="E48" s="45"/>
      <c r="F48" s="45"/>
      <c r="G48" s="45"/>
      <c r="H48" s="45"/>
      <c r="I48" s="45"/>
      <c r="J48" s="45"/>
      <c r="K48" s="45"/>
      <c r="L48" s="45"/>
      <c r="M48" s="42"/>
      <c r="N48" s="45"/>
      <c r="O48" s="45"/>
      <c r="P48" s="45"/>
      <c r="Q48" s="45"/>
      <c r="R48" s="45"/>
      <c r="S48" s="45"/>
      <c r="T48" s="45"/>
      <c r="U48" s="45"/>
      <c r="V48" s="45"/>
      <c r="W48" s="45"/>
      <c r="X48" s="45"/>
      <c r="Y48" s="45"/>
      <c r="Z48" s="45"/>
      <c r="AA48" s="46"/>
      <c r="AB48" s="46"/>
      <c r="AC48" s="46"/>
      <c r="AD48" s="46"/>
    </row>
    <row r="49" spans="1:30" s="31" customFormat="1" ht="12.75" customHeight="1">
      <c r="A49" s="159" t="s">
        <v>7</v>
      </c>
      <c r="B49" s="159"/>
      <c r="C49" s="159"/>
      <c r="D49" s="159"/>
      <c r="E49" s="159"/>
      <c r="F49" s="159"/>
      <c r="G49" s="86" t="s">
        <v>8</v>
      </c>
      <c r="H49" s="87"/>
      <c r="I49" s="87"/>
      <c r="J49" s="87"/>
      <c r="K49" s="87"/>
      <c r="L49" s="87"/>
      <c r="M49" s="87"/>
      <c r="N49" s="87"/>
      <c r="O49" s="87"/>
      <c r="P49" s="87"/>
      <c r="Q49" s="87"/>
      <c r="R49" s="87"/>
      <c r="S49" s="87"/>
      <c r="T49" s="87"/>
      <c r="U49" s="87"/>
      <c r="V49" s="87"/>
      <c r="W49" s="87"/>
      <c r="X49" s="87"/>
      <c r="Y49" s="87"/>
      <c r="Z49" s="87"/>
      <c r="AA49" s="87"/>
      <c r="AB49" s="87"/>
      <c r="AC49" s="87"/>
      <c r="AD49" s="88"/>
    </row>
    <row r="50" spans="1:30" s="29" customFormat="1" ht="3.75" customHeight="1">
      <c r="A50" s="36"/>
      <c r="B50" s="37"/>
      <c r="C50" s="37"/>
      <c r="AA50" s="8"/>
      <c r="AB50" s="8"/>
      <c r="AC50" s="8"/>
      <c r="AD50" s="8"/>
    </row>
    <row r="51" spans="1:30" ht="46.5" customHeight="1">
      <c r="A51" s="159" t="s">
        <v>87</v>
      </c>
      <c r="B51" s="159"/>
      <c r="C51" s="159"/>
      <c r="D51" s="159"/>
      <c r="E51" s="159"/>
      <c r="F51" s="159"/>
      <c r="G51" s="148" t="s">
        <v>118</v>
      </c>
      <c r="H51" s="142"/>
      <c r="I51" s="142"/>
      <c r="J51" s="142"/>
      <c r="K51" s="142"/>
      <c r="L51" s="142"/>
      <c r="M51" s="142"/>
      <c r="N51" s="142"/>
      <c r="O51" s="142"/>
      <c r="P51" s="142"/>
      <c r="Q51" s="142"/>
      <c r="R51" s="142"/>
      <c r="S51" s="142"/>
      <c r="T51" s="142"/>
      <c r="U51" s="142"/>
      <c r="V51" s="142"/>
      <c r="W51" s="142"/>
      <c r="X51" s="142"/>
      <c r="Y51" s="142"/>
      <c r="Z51" s="142"/>
      <c r="AA51" s="143"/>
      <c r="AB51" s="139"/>
      <c r="AC51" s="140"/>
      <c r="AD51" s="140"/>
    </row>
    <row r="52" spans="1:30" ht="15" customHeight="1">
      <c r="A52" s="81" t="s">
        <v>88</v>
      </c>
      <c r="B52" s="71"/>
      <c r="C52" s="71"/>
      <c r="D52" s="71"/>
      <c r="E52" s="71"/>
      <c r="F52" s="111"/>
      <c r="G52" s="142" t="str">
        <f>IF(S9&lt;&gt;"",IF(S9&lt;=500,G144,IF(S9&lt;=1000,S144,"裏面参照")),"裏面参照")</f>
        <v>裏面参照</v>
      </c>
      <c r="H52" s="142"/>
      <c r="I52" s="142"/>
      <c r="J52" s="142"/>
      <c r="K52" s="142"/>
      <c r="L52" s="142"/>
      <c r="M52" s="142"/>
      <c r="N52" s="142"/>
      <c r="O52" s="142"/>
      <c r="P52" s="142"/>
      <c r="Q52" s="142"/>
      <c r="R52" s="142"/>
      <c r="S52" s="142"/>
      <c r="T52" s="142"/>
      <c r="U52" s="142"/>
      <c r="V52" s="142"/>
      <c r="W52" s="142"/>
      <c r="X52" s="142"/>
      <c r="Y52" s="142"/>
      <c r="Z52" s="142"/>
      <c r="AA52" s="143"/>
      <c r="AB52" s="139"/>
      <c r="AC52" s="140"/>
      <c r="AD52" s="140"/>
    </row>
    <row r="53" spans="1:30" ht="15" customHeight="1">
      <c r="A53" s="89" t="s">
        <v>89</v>
      </c>
      <c r="B53" s="165"/>
      <c r="C53" s="165"/>
      <c r="D53" s="165"/>
      <c r="E53" s="165"/>
      <c r="F53" s="166"/>
      <c r="G53" s="142" t="str">
        <f>IF(S9&lt;&gt;"",IF(S9&lt;=500,M144,IF(S9&lt;=1000,Y144,"裏面参照")),"裏面参照")</f>
        <v>裏面参照</v>
      </c>
      <c r="H53" s="142"/>
      <c r="I53" s="142"/>
      <c r="J53" s="142"/>
      <c r="K53" s="142"/>
      <c r="L53" s="142"/>
      <c r="M53" s="142"/>
      <c r="N53" s="142"/>
      <c r="O53" s="142"/>
      <c r="P53" s="142"/>
      <c r="Q53" s="142"/>
      <c r="R53" s="142"/>
      <c r="S53" s="142"/>
      <c r="T53" s="142"/>
      <c r="U53" s="142"/>
      <c r="V53" s="142"/>
      <c r="W53" s="142"/>
      <c r="X53" s="142"/>
      <c r="Y53" s="142"/>
      <c r="Z53" s="142"/>
      <c r="AA53" s="143"/>
      <c r="AB53" s="146"/>
      <c r="AC53" s="146"/>
      <c r="AD53" s="147"/>
    </row>
    <row r="54" spans="1:30" ht="31.5" customHeight="1">
      <c r="A54" s="112" t="s">
        <v>57</v>
      </c>
      <c r="B54" s="171"/>
      <c r="C54" s="171"/>
      <c r="D54" s="171"/>
      <c r="E54" s="171"/>
      <c r="F54" s="114"/>
      <c r="G54" s="148" t="s">
        <v>62</v>
      </c>
      <c r="H54" s="142"/>
      <c r="I54" s="142"/>
      <c r="J54" s="142"/>
      <c r="K54" s="142"/>
      <c r="L54" s="142"/>
      <c r="M54" s="142"/>
      <c r="N54" s="142"/>
      <c r="O54" s="142"/>
      <c r="P54" s="142"/>
      <c r="Q54" s="142"/>
      <c r="R54" s="142"/>
      <c r="S54" s="142"/>
      <c r="T54" s="142"/>
      <c r="U54" s="142"/>
      <c r="V54" s="142"/>
      <c r="W54" s="142"/>
      <c r="X54" s="142"/>
      <c r="Y54" s="142"/>
      <c r="Z54" s="142"/>
      <c r="AA54" s="143"/>
      <c r="AB54" s="136">
        <f>IF(AB79&lt;&gt;"",IF(X72&lt;&gt;"",80+X72+AB79),"")</f>
      </c>
      <c r="AC54" s="137"/>
      <c r="AD54" s="138"/>
    </row>
    <row r="55" spans="1:30" ht="15" customHeight="1">
      <c r="A55" s="89" t="s">
        <v>93</v>
      </c>
      <c r="B55" s="165"/>
      <c r="C55" s="165"/>
      <c r="D55" s="165"/>
      <c r="E55" s="165"/>
      <c r="F55" s="166"/>
      <c r="G55" s="142" t="s">
        <v>63</v>
      </c>
      <c r="H55" s="142"/>
      <c r="I55" s="142"/>
      <c r="J55" s="142"/>
      <c r="K55" s="142"/>
      <c r="L55" s="142"/>
      <c r="M55" s="142"/>
      <c r="N55" s="142"/>
      <c r="O55" s="142"/>
      <c r="P55" s="142"/>
      <c r="Q55" s="142"/>
      <c r="R55" s="142"/>
      <c r="S55" s="142"/>
      <c r="T55" s="142"/>
      <c r="U55" s="142"/>
      <c r="V55" s="142"/>
      <c r="W55" s="142"/>
      <c r="X55" s="142"/>
      <c r="Y55" s="142"/>
      <c r="Z55" s="142"/>
      <c r="AA55" s="143"/>
      <c r="AB55" s="222" t="s">
        <v>60</v>
      </c>
      <c r="AC55" s="223"/>
      <c r="AD55" s="224"/>
    </row>
    <row r="56" spans="1:30" ht="50.25" customHeight="1">
      <c r="A56" s="81" t="s">
        <v>26</v>
      </c>
      <c r="B56" s="71"/>
      <c r="C56" s="71"/>
      <c r="D56" s="71"/>
      <c r="E56" s="71"/>
      <c r="F56" s="111"/>
      <c r="G56" s="118" t="s">
        <v>69</v>
      </c>
      <c r="H56" s="119"/>
      <c r="I56" s="119"/>
      <c r="J56" s="119"/>
      <c r="K56" s="119"/>
      <c r="L56" s="119"/>
      <c r="M56" s="119"/>
      <c r="N56" s="119"/>
      <c r="O56" s="119"/>
      <c r="P56" s="119"/>
      <c r="Q56" s="119"/>
      <c r="R56" s="119"/>
      <c r="S56" s="119"/>
      <c r="T56" s="119"/>
      <c r="U56" s="119"/>
      <c r="V56" s="119"/>
      <c r="W56" s="119"/>
      <c r="X56" s="119"/>
      <c r="Y56" s="119"/>
      <c r="Z56" s="119"/>
      <c r="AA56" s="119"/>
      <c r="AB56" s="119"/>
      <c r="AC56" s="119"/>
      <c r="AD56" s="120"/>
    </row>
    <row r="57" spans="1:30" ht="3.75" customHeight="1">
      <c r="A57" s="112"/>
      <c r="B57" s="113"/>
      <c r="C57" s="113"/>
      <c r="D57" s="113"/>
      <c r="E57" s="113"/>
      <c r="F57" s="114"/>
      <c r="G57" s="102"/>
      <c r="H57" s="103"/>
      <c r="I57" s="103"/>
      <c r="J57" s="103"/>
      <c r="K57" s="103"/>
      <c r="L57" s="103"/>
      <c r="M57" s="103"/>
      <c r="N57" s="103"/>
      <c r="O57" s="103"/>
      <c r="P57" s="103"/>
      <c r="Q57" s="103"/>
      <c r="R57" s="103"/>
      <c r="S57" s="103"/>
      <c r="T57" s="103"/>
      <c r="U57" s="103"/>
      <c r="V57" s="103"/>
      <c r="W57" s="103"/>
      <c r="X57" s="103"/>
      <c r="Y57" s="103"/>
      <c r="Z57" s="103"/>
      <c r="AA57" s="103"/>
      <c r="AB57" s="103"/>
      <c r="AC57" s="103"/>
      <c r="AD57" s="104"/>
    </row>
    <row r="58" spans="1:30" ht="12.75" customHeight="1">
      <c r="A58" s="112"/>
      <c r="B58" s="113"/>
      <c r="C58" s="113"/>
      <c r="D58" s="113"/>
      <c r="E58" s="113"/>
      <c r="F58" s="114"/>
      <c r="G58" s="21"/>
      <c r="H58" s="105" t="s">
        <v>95</v>
      </c>
      <c r="I58" s="106"/>
      <c r="J58" s="107"/>
      <c r="K58" s="21"/>
      <c r="L58" s="78" t="s">
        <v>10</v>
      </c>
      <c r="M58" s="91"/>
      <c r="N58" s="92"/>
      <c r="O58" s="21"/>
      <c r="P58" s="78" t="s">
        <v>12</v>
      </c>
      <c r="Q58" s="91"/>
      <c r="R58" s="92"/>
      <c r="S58" s="21"/>
      <c r="T58" s="78" t="s">
        <v>71</v>
      </c>
      <c r="U58" s="91"/>
      <c r="V58" s="92"/>
      <c r="W58" s="21"/>
      <c r="X58" s="78" t="s">
        <v>17</v>
      </c>
      <c r="Y58" s="91"/>
      <c r="Z58" s="92"/>
      <c r="AA58" s="21"/>
      <c r="AB58" s="5"/>
      <c r="AC58" s="5"/>
      <c r="AD58" s="51"/>
    </row>
    <row r="59" spans="1:30" ht="3.75" customHeight="1">
      <c r="A59" s="112"/>
      <c r="B59" s="113"/>
      <c r="C59" s="113"/>
      <c r="D59" s="113"/>
      <c r="E59" s="113"/>
      <c r="F59" s="114"/>
      <c r="G59" s="21"/>
      <c r="H59" s="108"/>
      <c r="I59" s="109"/>
      <c r="J59" s="110"/>
      <c r="K59" s="21"/>
      <c r="L59" s="21"/>
      <c r="M59" s="21"/>
      <c r="N59" s="21"/>
      <c r="O59" s="21"/>
      <c r="P59" s="21"/>
      <c r="Q59" s="21"/>
      <c r="R59" s="21"/>
      <c r="S59" s="21"/>
      <c r="T59" s="21"/>
      <c r="U59" s="21"/>
      <c r="V59" s="21"/>
      <c r="W59" s="21"/>
      <c r="X59" s="21"/>
      <c r="Y59" s="21"/>
      <c r="Z59" s="21"/>
      <c r="AA59" s="21"/>
      <c r="AB59" s="5"/>
      <c r="AC59" s="5"/>
      <c r="AD59" s="51"/>
    </row>
    <row r="60" spans="1:30" ht="9.75" customHeight="1">
      <c r="A60" s="112"/>
      <c r="B60" s="113"/>
      <c r="C60" s="113"/>
      <c r="D60" s="113"/>
      <c r="E60" s="113"/>
      <c r="F60" s="114"/>
      <c r="G60" s="21"/>
      <c r="H60" s="108"/>
      <c r="I60" s="109"/>
      <c r="J60" s="110"/>
      <c r="K60" s="21"/>
      <c r="L60" s="79">
        <f>IF(P60&lt;&gt;"",IF($S$15&lt;&gt;"",$S$15+1,1),"")</f>
      </c>
      <c r="M60" s="79"/>
      <c r="N60" s="79"/>
      <c r="O60" s="80" t="s">
        <v>11</v>
      </c>
      <c r="P60" s="96">
        <f>IF($S$9&lt;&gt;"",IF($S$9&lt;=1000,$S$9,""),"")</f>
      </c>
      <c r="Q60" s="97"/>
      <c r="R60" s="98"/>
      <c r="S60" s="95" t="s">
        <v>70</v>
      </c>
      <c r="T60" s="96">
        <f>IF(P60&lt;&gt;"",IF($W$9&lt;&gt;"",$W$9,""),"")</f>
      </c>
      <c r="U60" s="97"/>
      <c r="V60" s="98"/>
      <c r="W60" s="95" t="s">
        <v>13</v>
      </c>
      <c r="X60" s="96">
        <f>IF(T60&lt;&gt;"",IF(P60&lt;&gt;"",IF(L60&lt;&gt;"",T60*P60*L60,""),""),"")</f>
      </c>
      <c r="Y60" s="97"/>
      <c r="Z60" s="98"/>
      <c r="AA60" s="21"/>
      <c r="AB60" s="5"/>
      <c r="AC60" s="5"/>
      <c r="AD60" s="51"/>
    </row>
    <row r="61" spans="1:30" ht="9.75" customHeight="1">
      <c r="A61" s="112"/>
      <c r="B61" s="113"/>
      <c r="C61" s="113"/>
      <c r="D61" s="113"/>
      <c r="E61" s="113"/>
      <c r="F61" s="114"/>
      <c r="G61" s="21"/>
      <c r="H61" s="83"/>
      <c r="I61" s="84"/>
      <c r="J61" s="85"/>
      <c r="K61" s="21"/>
      <c r="L61" s="79"/>
      <c r="M61" s="79"/>
      <c r="N61" s="79"/>
      <c r="O61" s="80"/>
      <c r="P61" s="99"/>
      <c r="Q61" s="100"/>
      <c r="R61" s="101"/>
      <c r="S61" s="95"/>
      <c r="T61" s="99"/>
      <c r="U61" s="100"/>
      <c r="V61" s="101"/>
      <c r="W61" s="95"/>
      <c r="X61" s="99"/>
      <c r="Y61" s="100"/>
      <c r="Z61" s="101"/>
      <c r="AA61" s="21"/>
      <c r="AB61" s="5"/>
      <c r="AC61" s="5"/>
      <c r="AD61" s="51"/>
    </row>
    <row r="62" spans="1:30" ht="9.75" customHeight="1">
      <c r="A62" s="112"/>
      <c r="B62" s="113"/>
      <c r="C62" s="113"/>
      <c r="D62" s="113"/>
      <c r="E62" s="113"/>
      <c r="F62" s="114"/>
      <c r="G62" s="21"/>
      <c r="H62" s="52"/>
      <c r="I62" s="52"/>
      <c r="J62" s="52"/>
      <c r="K62" s="21"/>
      <c r="L62" s="5"/>
      <c r="M62" s="5"/>
      <c r="N62" s="24" t="s">
        <v>18</v>
      </c>
      <c r="O62" s="53"/>
      <c r="P62" s="21"/>
      <c r="Q62" s="21"/>
      <c r="R62" s="24" t="s">
        <v>9</v>
      </c>
      <c r="S62" s="21"/>
      <c r="T62" s="21"/>
      <c r="U62" s="21"/>
      <c r="V62" s="24" t="s">
        <v>72</v>
      </c>
      <c r="W62" s="21"/>
      <c r="X62" s="21"/>
      <c r="Y62" s="21"/>
      <c r="Z62" s="24" t="s">
        <v>80</v>
      </c>
      <c r="AA62" s="21"/>
      <c r="AB62" s="5"/>
      <c r="AC62" s="5"/>
      <c r="AD62" s="51"/>
    </row>
    <row r="63" spans="1:30" ht="5.25" customHeight="1">
      <c r="A63" s="112"/>
      <c r="B63" s="113"/>
      <c r="C63" s="113"/>
      <c r="D63" s="113"/>
      <c r="E63" s="113"/>
      <c r="F63" s="114"/>
      <c r="G63" s="47"/>
      <c r="H63" s="48"/>
      <c r="I63" s="48"/>
      <c r="J63" s="48"/>
      <c r="K63" s="48"/>
      <c r="L63" s="48"/>
      <c r="M63" s="48"/>
      <c r="N63" s="48"/>
      <c r="O63" s="48"/>
      <c r="P63" s="48"/>
      <c r="Q63" s="48"/>
      <c r="R63" s="48"/>
      <c r="S63" s="48"/>
      <c r="T63" s="48"/>
      <c r="U63" s="48"/>
      <c r="V63" s="48"/>
      <c r="W63" s="48"/>
      <c r="X63" s="48"/>
      <c r="Y63" s="48"/>
      <c r="Z63" s="48"/>
      <c r="AA63" s="23"/>
      <c r="AB63" s="23"/>
      <c r="AC63" s="23"/>
      <c r="AD63" s="49"/>
    </row>
    <row r="64" spans="1:30" ht="12.75" customHeight="1">
      <c r="A64" s="112"/>
      <c r="B64" s="113"/>
      <c r="C64" s="113"/>
      <c r="D64" s="113"/>
      <c r="E64" s="113"/>
      <c r="F64" s="114"/>
      <c r="G64" s="21"/>
      <c r="H64" s="81" t="s">
        <v>77</v>
      </c>
      <c r="I64" s="71"/>
      <c r="J64" s="111"/>
      <c r="K64" s="21"/>
      <c r="L64" s="78" t="s">
        <v>10</v>
      </c>
      <c r="M64" s="91"/>
      <c r="N64" s="92"/>
      <c r="O64" s="21"/>
      <c r="P64" s="78" t="s">
        <v>12</v>
      </c>
      <c r="Q64" s="91"/>
      <c r="R64" s="92"/>
      <c r="S64" s="21"/>
      <c r="T64" s="78" t="s">
        <v>71</v>
      </c>
      <c r="U64" s="91"/>
      <c r="V64" s="92"/>
      <c r="W64" s="21"/>
      <c r="X64" s="78" t="s">
        <v>56</v>
      </c>
      <c r="Y64" s="91"/>
      <c r="Z64" s="92"/>
      <c r="AA64" s="54"/>
      <c r="AB64" s="54"/>
      <c r="AC64" s="54"/>
      <c r="AD64" s="51"/>
    </row>
    <row r="65" spans="1:30" ht="3.75" customHeight="1">
      <c r="A65" s="112"/>
      <c r="B65" s="113"/>
      <c r="C65" s="113"/>
      <c r="D65" s="113"/>
      <c r="E65" s="113"/>
      <c r="F65" s="114"/>
      <c r="G65" s="21"/>
      <c r="H65" s="112"/>
      <c r="I65" s="113"/>
      <c r="J65" s="114"/>
      <c r="K65" s="21"/>
      <c r="L65" s="21"/>
      <c r="M65" s="21"/>
      <c r="N65" s="21"/>
      <c r="O65" s="21"/>
      <c r="P65" s="21"/>
      <c r="Q65" s="21"/>
      <c r="R65" s="21"/>
      <c r="S65" s="21"/>
      <c r="T65" s="21"/>
      <c r="U65" s="21"/>
      <c r="V65" s="21"/>
      <c r="W65" s="21"/>
      <c r="X65" s="21"/>
      <c r="Y65" s="21"/>
      <c r="Z65" s="21"/>
      <c r="AA65" s="54"/>
      <c r="AB65" s="54"/>
      <c r="AC65" s="54"/>
      <c r="AD65" s="51"/>
    </row>
    <row r="66" spans="1:30" ht="9.75" customHeight="1">
      <c r="A66" s="112"/>
      <c r="B66" s="113"/>
      <c r="C66" s="113"/>
      <c r="D66" s="113"/>
      <c r="E66" s="113"/>
      <c r="F66" s="114"/>
      <c r="G66" s="21"/>
      <c r="H66" s="112"/>
      <c r="I66" s="113"/>
      <c r="J66" s="114"/>
      <c r="K66" s="21"/>
      <c r="L66" s="79">
        <f>IF(P60&lt;&gt;"",IF($W$15&lt;&gt;"",$W$15*20,""),"")</f>
      </c>
      <c r="M66" s="79"/>
      <c r="N66" s="79"/>
      <c r="O66" s="80" t="s">
        <v>11</v>
      </c>
      <c r="P66" s="96">
        <f>IF(P60&lt;&gt;"",IF(L66&lt;&gt;"",P60,""),"")</f>
      </c>
      <c r="Q66" s="97"/>
      <c r="R66" s="98"/>
      <c r="S66" s="95" t="s">
        <v>70</v>
      </c>
      <c r="T66" s="96">
        <f>IF(P60&lt;&gt;"",IF($AA$15&lt;&gt;"",$AA$15,""),"")</f>
      </c>
      <c r="U66" s="97"/>
      <c r="V66" s="98"/>
      <c r="W66" s="95" t="s">
        <v>13</v>
      </c>
      <c r="X66" s="96">
        <f>IF(T66&lt;&gt;"",IF(P66&lt;&gt;"",IF(L66&lt;&gt;"",T66*P66*L66,""),""),"")</f>
      </c>
      <c r="Y66" s="97"/>
      <c r="Z66" s="98"/>
      <c r="AA66" s="54"/>
      <c r="AB66" s="54"/>
      <c r="AC66" s="54"/>
      <c r="AD66" s="51"/>
    </row>
    <row r="67" spans="1:30" ht="9.75" customHeight="1">
      <c r="A67" s="112"/>
      <c r="B67" s="113"/>
      <c r="C67" s="113"/>
      <c r="D67" s="113"/>
      <c r="E67" s="113"/>
      <c r="F67" s="114"/>
      <c r="G67" s="21"/>
      <c r="H67" s="115"/>
      <c r="I67" s="116"/>
      <c r="J67" s="117"/>
      <c r="K67" s="21"/>
      <c r="L67" s="79"/>
      <c r="M67" s="79"/>
      <c r="N67" s="79"/>
      <c r="O67" s="80"/>
      <c r="P67" s="99"/>
      <c r="Q67" s="100"/>
      <c r="R67" s="101"/>
      <c r="S67" s="95"/>
      <c r="T67" s="99"/>
      <c r="U67" s="100"/>
      <c r="V67" s="101"/>
      <c r="W67" s="95"/>
      <c r="X67" s="99"/>
      <c r="Y67" s="100"/>
      <c r="Z67" s="101"/>
      <c r="AA67" s="54"/>
      <c r="AB67" s="54"/>
      <c r="AC67" s="54"/>
      <c r="AD67" s="51"/>
    </row>
    <row r="68" spans="1:30" ht="9.75" customHeight="1">
      <c r="A68" s="112"/>
      <c r="B68" s="113"/>
      <c r="C68" s="113"/>
      <c r="D68" s="113"/>
      <c r="E68" s="113"/>
      <c r="F68" s="114"/>
      <c r="G68" s="21"/>
      <c r="H68" s="52"/>
      <c r="I68" s="52"/>
      <c r="J68" s="52"/>
      <c r="K68" s="21"/>
      <c r="L68" s="5"/>
      <c r="M68" s="5"/>
      <c r="N68" s="24" t="s">
        <v>18</v>
      </c>
      <c r="O68" s="53"/>
      <c r="P68" s="21"/>
      <c r="Q68" s="21"/>
      <c r="R68" s="24" t="s">
        <v>9</v>
      </c>
      <c r="S68" s="21"/>
      <c r="T68" s="21"/>
      <c r="U68" s="21"/>
      <c r="V68" s="24" t="s">
        <v>72</v>
      </c>
      <c r="W68" s="21"/>
      <c r="X68" s="21"/>
      <c r="Y68" s="21"/>
      <c r="Z68" s="24" t="s">
        <v>80</v>
      </c>
      <c r="AA68" s="21"/>
      <c r="AB68" s="5"/>
      <c r="AC68" s="5"/>
      <c r="AD68" s="51"/>
    </row>
    <row r="69" spans="1:30" ht="3.75" customHeight="1">
      <c r="A69" s="112"/>
      <c r="B69" s="113"/>
      <c r="C69" s="113"/>
      <c r="D69" s="113"/>
      <c r="E69" s="113"/>
      <c r="F69" s="114"/>
      <c r="G69" s="21"/>
      <c r="H69" s="21"/>
      <c r="I69" s="21"/>
      <c r="J69" s="21"/>
      <c r="K69" s="21"/>
      <c r="L69" s="21"/>
      <c r="M69" s="21"/>
      <c r="N69" s="21"/>
      <c r="O69" s="21"/>
      <c r="P69" s="21"/>
      <c r="Q69" s="21"/>
      <c r="R69" s="24"/>
      <c r="S69" s="21"/>
      <c r="T69" s="21"/>
      <c r="U69" s="21"/>
      <c r="V69" s="21"/>
      <c r="W69" s="21"/>
      <c r="X69" s="21"/>
      <c r="Y69" s="21"/>
      <c r="Z69" s="21"/>
      <c r="AA69" s="21"/>
      <c r="AB69" s="5"/>
      <c r="AC69" s="5"/>
      <c r="AD69" s="51"/>
    </row>
    <row r="70" spans="1:30" ht="13.5" customHeight="1">
      <c r="A70" s="112"/>
      <c r="B70" s="113"/>
      <c r="C70" s="113"/>
      <c r="D70" s="113"/>
      <c r="E70" s="113"/>
      <c r="F70" s="114"/>
      <c r="G70" s="21"/>
      <c r="H70" s="122" t="s">
        <v>14</v>
      </c>
      <c r="I70" s="123"/>
      <c r="J70" s="124"/>
      <c r="K70" s="21"/>
      <c r="L70" s="6"/>
      <c r="M70" s="6"/>
      <c r="N70" s="6"/>
      <c r="O70" s="21"/>
      <c r="P70" s="78" t="s">
        <v>15</v>
      </c>
      <c r="Q70" s="91"/>
      <c r="R70" s="92"/>
      <c r="S70" s="21"/>
      <c r="T70" s="78" t="s">
        <v>20</v>
      </c>
      <c r="U70" s="150"/>
      <c r="V70" s="139"/>
      <c r="W70" s="21"/>
      <c r="X70" s="78" t="s">
        <v>14</v>
      </c>
      <c r="Y70" s="91"/>
      <c r="Z70" s="92"/>
      <c r="AA70" s="6"/>
      <c r="AB70" s="6"/>
      <c r="AC70" s="6"/>
      <c r="AD70" s="51"/>
    </row>
    <row r="71" spans="1:30" ht="3.75" customHeight="1">
      <c r="A71" s="112"/>
      <c r="B71" s="113"/>
      <c r="C71" s="113"/>
      <c r="D71" s="113"/>
      <c r="E71" s="113"/>
      <c r="F71" s="114"/>
      <c r="G71" s="21"/>
      <c r="H71" s="131"/>
      <c r="I71" s="121"/>
      <c r="J71" s="132"/>
      <c r="K71" s="21"/>
      <c r="L71" s="21"/>
      <c r="M71" s="21"/>
      <c r="N71" s="21"/>
      <c r="O71" s="21"/>
      <c r="P71" s="21"/>
      <c r="Q71" s="21"/>
      <c r="R71" s="21"/>
      <c r="S71" s="21"/>
      <c r="T71" s="21"/>
      <c r="U71" s="21"/>
      <c r="V71" s="21"/>
      <c r="W71" s="21"/>
      <c r="X71" s="21"/>
      <c r="Y71" s="21"/>
      <c r="Z71" s="21"/>
      <c r="AA71" s="21"/>
      <c r="AB71" s="5"/>
      <c r="AC71" s="5"/>
      <c r="AD71" s="51"/>
    </row>
    <row r="72" spans="1:30" ht="9.75" customHeight="1">
      <c r="A72" s="112"/>
      <c r="B72" s="113"/>
      <c r="C72" s="113"/>
      <c r="D72" s="113"/>
      <c r="E72" s="113"/>
      <c r="F72" s="114"/>
      <c r="G72" s="21"/>
      <c r="H72" s="131"/>
      <c r="I72" s="121"/>
      <c r="J72" s="132"/>
      <c r="K72" s="21"/>
      <c r="L72" s="53"/>
      <c r="M72" s="53"/>
      <c r="N72" s="53"/>
      <c r="O72" s="55"/>
      <c r="P72" s="96">
        <f>IF(X60&lt;&gt;"",IF(X66&lt;&gt;"",X60+X66,X60),"")</f>
      </c>
      <c r="Q72" s="97"/>
      <c r="R72" s="98"/>
      <c r="S72" s="56" t="s">
        <v>11</v>
      </c>
      <c r="T72" s="122">
        <v>2.6</v>
      </c>
      <c r="U72" s="146"/>
      <c r="V72" s="147"/>
      <c r="W72" s="80" t="s">
        <v>13</v>
      </c>
      <c r="X72" s="96">
        <f>IF(P72&lt;&gt;"",ROUNDUP(P72*2.6/10240,0)*10,"")</f>
      </c>
      <c r="Y72" s="97"/>
      <c r="Z72" s="98"/>
      <c r="AA72" s="53"/>
      <c r="AB72" s="121"/>
      <c r="AC72" s="144"/>
      <c r="AD72" s="145"/>
    </row>
    <row r="73" spans="1:30" ht="9.75" customHeight="1">
      <c r="A73" s="112"/>
      <c r="B73" s="113"/>
      <c r="C73" s="113"/>
      <c r="D73" s="113"/>
      <c r="E73" s="113"/>
      <c r="F73" s="114"/>
      <c r="G73" s="21"/>
      <c r="H73" s="133"/>
      <c r="I73" s="134"/>
      <c r="J73" s="135"/>
      <c r="K73" s="21"/>
      <c r="L73" s="53"/>
      <c r="M73" s="53"/>
      <c r="N73" s="53"/>
      <c r="O73" s="55"/>
      <c r="P73" s="99"/>
      <c r="Q73" s="100"/>
      <c r="R73" s="101"/>
      <c r="S73" s="56"/>
      <c r="T73" s="128"/>
      <c r="U73" s="129"/>
      <c r="V73" s="130"/>
      <c r="W73" s="80"/>
      <c r="X73" s="99"/>
      <c r="Y73" s="100"/>
      <c r="Z73" s="101"/>
      <c r="AA73" s="53"/>
      <c r="AB73" s="144"/>
      <c r="AC73" s="144"/>
      <c r="AD73" s="145"/>
    </row>
    <row r="74" spans="1:30" ht="9.75" customHeight="1">
      <c r="A74" s="112"/>
      <c r="B74" s="113"/>
      <c r="C74" s="113"/>
      <c r="D74" s="113"/>
      <c r="E74" s="113"/>
      <c r="F74" s="114"/>
      <c r="G74" s="21"/>
      <c r="H74" s="21"/>
      <c r="I74" s="21"/>
      <c r="J74" s="21"/>
      <c r="K74" s="21"/>
      <c r="L74" s="5"/>
      <c r="M74" s="5"/>
      <c r="N74" s="24"/>
      <c r="O74" s="53"/>
      <c r="P74" s="5"/>
      <c r="Q74" s="5"/>
      <c r="R74" s="24" t="s">
        <v>81</v>
      </c>
      <c r="S74" s="53"/>
      <c r="T74" s="21"/>
      <c r="U74" s="21"/>
      <c r="V74" s="24"/>
      <c r="W74" s="21"/>
      <c r="X74" s="21"/>
      <c r="Y74" s="21"/>
      <c r="Z74" s="24" t="s">
        <v>60</v>
      </c>
      <c r="AA74" s="24"/>
      <c r="AB74" s="24"/>
      <c r="AC74" s="24"/>
      <c r="AD74" s="51"/>
    </row>
    <row r="75" spans="1:30" ht="3.75" customHeight="1">
      <c r="A75" s="115"/>
      <c r="B75" s="116"/>
      <c r="C75" s="116"/>
      <c r="D75" s="116"/>
      <c r="E75" s="116"/>
      <c r="F75" s="117"/>
      <c r="G75" s="57"/>
      <c r="H75" s="57"/>
      <c r="I75" s="57"/>
      <c r="J75" s="57"/>
      <c r="K75" s="57"/>
      <c r="L75" s="58"/>
      <c r="M75" s="58"/>
      <c r="N75" s="60"/>
      <c r="O75" s="57"/>
      <c r="P75" s="57"/>
      <c r="Q75" s="57"/>
      <c r="R75" s="60"/>
      <c r="S75" s="61"/>
      <c r="T75" s="57"/>
      <c r="U75" s="57"/>
      <c r="V75" s="60"/>
      <c r="W75" s="57"/>
      <c r="X75" s="57"/>
      <c r="Y75" s="57"/>
      <c r="Z75" s="60"/>
      <c r="AA75" s="57"/>
      <c r="AB75" s="58"/>
      <c r="AC75" s="58"/>
      <c r="AD75" s="59"/>
    </row>
    <row r="76" spans="1:30" ht="3.75" customHeight="1">
      <c r="A76" s="81" t="s">
        <v>94</v>
      </c>
      <c r="B76" s="82"/>
      <c r="C76" s="82"/>
      <c r="D76" s="82"/>
      <c r="E76" s="82"/>
      <c r="F76" s="74"/>
      <c r="G76" s="21"/>
      <c r="H76" s="21"/>
      <c r="I76" s="21"/>
      <c r="J76" s="21"/>
      <c r="K76" s="21"/>
      <c r="L76" s="21"/>
      <c r="M76" s="21"/>
      <c r="N76" s="21"/>
      <c r="O76" s="21"/>
      <c r="P76" s="21"/>
      <c r="Q76" s="21"/>
      <c r="R76" s="24"/>
      <c r="S76" s="21"/>
      <c r="T76" s="21"/>
      <c r="U76" s="21"/>
      <c r="V76" s="21"/>
      <c r="W76" s="21"/>
      <c r="X76" s="21"/>
      <c r="Y76" s="21"/>
      <c r="Z76" s="21"/>
      <c r="AA76" s="21"/>
      <c r="AB76" s="5"/>
      <c r="AC76" s="5"/>
      <c r="AD76" s="51"/>
    </row>
    <row r="77" spans="1:30" ht="13.5" customHeight="1">
      <c r="A77" s="75"/>
      <c r="B77" s="76"/>
      <c r="C77" s="76"/>
      <c r="D77" s="76"/>
      <c r="E77" s="76"/>
      <c r="F77" s="77"/>
      <c r="G77" s="21"/>
      <c r="H77" s="122" t="s">
        <v>25</v>
      </c>
      <c r="I77" s="123"/>
      <c r="J77" s="124"/>
      <c r="K77" s="21"/>
      <c r="L77" s="78" t="s">
        <v>10</v>
      </c>
      <c r="M77" s="91"/>
      <c r="N77" s="92"/>
      <c r="O77" s="21"/>
      <c r="P77" s="78" t="s">
        <v>12</v>
      </c>
      <c r="Q77" s="91"/>
      <c r="R77" s="92"/>
      <c r="S77" s="21"/>
      <c r="T77" s="78" t="s">
        <v>41</v>
      </c>
      <c r="U77" s="91"/>
      <c r="V77" s="92"/>
      <c r="W77" s="21"/>
      <c r="X77" s="78" t="s">
        <v>20</v>
      </c>
      <c r="Y77" s="91"/>
      <c r="Z77" s="92"/>
      <c r="AA77" s="8"/>
      <c r="AB77" s="78" t="s">
        <v>14</v>
      </c>
      <c r="AC77" s="91"/>
      <c r="AD77" s="92"/>
    </row>
    <row r="78" spans="1:30" ht="3.75" customHeight="1">
      <c r="A78" s="75"/>
      <c r="B78" s="76"/>
      <c r="C78" s="76"/>
      <c r="D78" s="76"/>
      <c r="E78" s="76"/>
      <c r="F78" s="77"/>
      <c r="G78" s="21"/>
      <c r="H78" s="125"/>
      <c r="I78" s="126"/>
      <c r="J78" s="127"/>
      <c r="K78" s="21"/>
      <c r="L78" s="21"/>
      <c r="M78" s="21"/>
      <c r="N78" s="21"/>
      <c r="O78" s="21"/>
      <c r="P78" s="21"/>
      <c r="Q78" s="21"/>
      <c r="R78" s="21"/>
      <c r="S78" s="21"/>
      <c r="T78" s="21"/>
      <c r="U78" s="21"/>
      <c r="V78" s="21"/>
      <c r="W78" s="21"/>
      <c r="X78" s="21"/>
      <c r="Y78" s="21"/>
      <c r="Z78" s="21"/>
      <c r="AA78" s="21"/>
      <c r="AB78" s="21"/>
      <c r="AC78" s="21"/>
      <c r="AD78" s="21"/>
    </row>
    <row r="79" spans="1:30" ht="9.75" customHeight="1">
      <c r="A79" s="75"/>
      <c r="B79" s="76"/>
      <c r="C79" s="76"/>
      <c r="D79" s="76"/>
      <c r="E79" s="76"/>
      <c r="F79" s="77"/>
      <c r="G79" s="21"/>
      <c r="H79" s="125"/>
      <c r="I79" s="126"/>
      <c r="J79" s="127"/>
      <c r="K79" s="21"/>
      <c r="L79" s="122">
        <v>12</v>
      </c>
      <c r="M79" s="123"/>
      <c r="N79" s="124"/>
      <c r="O79" s="121" t="s">
        <v>11</v>
      </c>
      <c r="P79" s="96">
        <f>IF(P60&lt;&gt;"",P60,"")</f>
      </c>
      <c r="Q79" s="97"/>
      <c r="R79" s="98"/>
      <c r="S79" s="149" t="s">
        <v>11</v>
      </c>
      <c r="T79" s="96">
        <f>IF(T60&lt;&gt;"",INT(T60/30+0.5),"")</f>
      </c>
      <c r="U79" s="97"/>
      <c r="V79" s="98"/>
      <c r="W79" s="141" t="s">
        <v>40</v>
      </c>
      <c r="X79" s="96">
        <v>1</v>
      </c>
      <c r="Y79" s="97"/>
      <c r="Z79" s="98"/>
      <c r="AA79" s="221" t="s">
        <v>13</v>
      </c>
      <c r="AB79" s="96">
        <f>IF(AB81&lt;&gt;"",IF(AB81&gt;=40,AB81,40),"")</f>
      </c>
      <c r="AC79" s="97"/>
      <c r="AD79" s="98"/>
    </row>
    <row r="80" spans="1:30" ht="9.75" customHeight="1">
      <c r="A80" s="75"/>
      <c r="B80" s="76"/>
      <c r="C80" s="76"/>
      <c r="D80" s="76"/>
      <c r="E80" s="76"/>
      <c r="F80" s="77"/>
      <c r="G80" s="21"/>
      <c r="H80" s="128"/>
      <c r="I80" s="129"/>
      <c r="J80" s="130"/>
      <c r="K80" s="21"/>
      <c r="L80" s="128"/>
      <c r="M80" s="129"/>
      <c r="N80" s="130"/>
      <c r="O80" s="121"/>
      <c r="P80" s="99"/>
      <c r="Q80" s="100"/>
      <c r="R80" s="101"/>
      <c r="S80" s="149"/>
      <c r="T80" s="99"/>
      <c r="U80" s="100"/>
      <c r="V80" s="101"/>
      <c r="W80" s="141"/>
      <c r="X80" s="99"/>
      <c r="Y80" s="100"/>
      <c r="Z80" s="101"/>
      <c r="AA80" s="221"/>
      <c r="AB80" s="99"/>
      <c r="AC80" s="100"/>
      <c r="AD80" s="101"/>
    </row>
    <row r="81" spans="1:30" ht="9.75" customHeight="1">
      <c r="A81" s="75"/>
      <c r="B81" s="76"/>
      <c r="C81" s="76"/>
      <c r="D81" s="76"/>
      <c r="E81" s="76"/>
      <c r="F81" s="77"/>
      <c r="G81" s="21"/>
      <c r="H81" s="38"/>
      <c r="I81" s="21"/>
      <c r="J81" s="21"/>
      <c r="K81" s="21"/>
      <c r="L81" s="5"/>
      <c r="M81" s="5"/>
      <c r="N81" s="24" t="s">
        <v>61</v>
      </c>
      <c r="O81" s="21"/>
      <c r="P81" s="21"/>
      <c r="Q81" s="21"/>
      <c r="R81" s="24" t="s">
        <v>9</v>
      </c>
      <c r="S81" s="53"/>
      <c r="T81" s="38"/>
      <c r="U81" s="21"/>
      <c r="V81" s="24" t="s">
        <v>39</v>
      </c>
      <c r="W81" s="21"/>
      <c r="X81" s="21"/>
      <c r="Y81" s="21"/>
      <c r="Z81" s="24" t="s">
        <v>39</v>
      </c>
      <c r="AA81" s="24"/>
      <c r="AB81" s="62">
        <f>IF(P79&lt;&gt;"",IF(T79&lt;&gt;"",IF(L79&lt;&gt;"",ROUNDUP(P79*(T79+1)*L79/10240,0)*10,""),""),"")</f>
      </c>
      <c r="AC81" s="24"/>
      <c r="AD81" s="63" t="s">
        <v>60</v>
      </c>
    </row>
    <row r="82" spans="1:30" ht="3.75" customHeight="1">
      <c r="A82" s="72"/>
      <c r="B82" s="73"/>
      <c r="C82" s="73"/>
      <c r="D82" s="73"/>
      <c r="E82" s="73"/>
      <c r="F82" s="70"/>
      <c r="G82" s="57"/>
      <c r="H82" s="57"/>
      <c r="I82" s="57"/>
      <c r="J82" s="57"/>
      <c r="K82" s="57"/>
      <c r="L82" s="58"/>
      <c r="M82" s="58"/>
      <c r="N82" s="60"/>
      <c r="O82" s="57"/>
      <c r="P82" s="57"/>
      <c r="Q82" s="57"/>
      <c r="R82" s="60"/>
      <c r="S82" s="61"/>
      <c r="T82" s="57"/>
      <c r="U82" s="57"/>
      <c r="V82" s="60"/>
      <c r="W82" s="57"/>
      <c r="X82" s="57"/>
      <c r="Y82" s="57"/>
      <c r="Z82" s="60"/>
      <c r="AA82" s="57"/>
      <c r="AB82" s="58"/>
      <c r="AC82" s="58"/>
      <c r="AD82" s="59"/>
    </row>
    <row r="83" spans="1:30" ht="3.75" customHeight="1">
      <c r="A83" s="21"/>
      <c r="B83" s="21"/>
      <c r="C83" s="21"/>
      <c r="D83" s="21"/>
      <c r="E83" s="21"/>
      <c r="F83" s="21"/>
      <c r="G83" s="21"/>
      <c r="H83" s="21"/>
      <c r="I83" s="21"/>
      <c r="J83" s="21"/>
      <c r="K83" s="21"/>
      <c r="L83" s="5"/>
      <c r="M83" s="5"/>
      <c r="N83" s="24"/>
      <c r="O83" s="21"/>
      <c r="P83" s="21"/>
      <c r="Q83" s="21"/>
      <c r="R83" s="24"/>
      <c r="S83" s="53"/>
      <c r="T83" s="21"/>
      <c r="U83" s="21"/>
      <c r="V83" s="24"/>
      <c r="W83" s="21"/>
      <c r="X83" s="21"/>
      <c r="Y83" s="21"/>
      <c r="Z83" s="24"/>
      <c r="AA83" s="21"/>
      <c r="AB83" s="5"/>
      <c r="AC83" s="5"/>
      <c r="AD83" s="5"/>
    </row>
    <row r="84" spans="1:30" ht="3.75" customHeight="1">
      <c r="A84" s="21"/>
      <c r="B84" s="21"/>
      <c r="C84" s="21"/>
      <c r="D84" s="21"/>
      <c r="E84" s="21"/>
      <c r="F84" s="21"/>
      <c r="G84" s="21"/>
      <c r="H84" s="21"/>
      <c r="I84" s="21"/>
      <c r="J84" s="21"/>
      <c r="K84" s="21"/>
      <c r="L84" s="5"/>
      <c r="M84" s="5"/>
      <c r="N84" s="24"/>
      <c r="O84" s="21"/>
      <c r="P84" s="21"/>
      <c r="Q84" s="21"/>
      <c r="R84" s="24"/>
      <c r="S84" s="53"/>
      <c r="T84" s="21"/>
      <c r="U84" s="21"/>
      <c r="V84" s="24"/>
      <c r="W84" s="21"/>
      <c r="X84" s="21"/>
      <c r="Y84" s="21"/>
      <c r="Z84" s="24"/>
      <c r="AA84" s="21"/>
      <c r="AB84" s="5"/>
      <c r="AC84" s="5"/>
      <c r="AD84" s="5"/>
    </row>
    <row r="85" ht="13.5">
      <c r="A85" s="4" t="s">
        <v>35</v>
      </c>
    </row>
    <row r="86" ht="13.5">
      <c r="A86" s="38" t="s">
        <v>36</v>
      </c>
    </row>
    <row r="87" spans="1:27" ht="13.5">
      <c r="A87" s="16" t="s">
        <v>42</v>
      </c>
      <c r="Z87" s="16"/>
      <c r="AA87" s="16" t="s">
        <v>126</v>
      </c>
    </row>
    <row r="88" spans="1:30" ht="15" customHeight="1">
      <c r="A88" s="41" t="s">
        <v>115</v>
      </c>
      <c r="B88" s="37"/>
      <c r="C88" s="37"/>
      <c r="D88" s="29"/>
      <c r="E88" s="29"/>
      <c r="F88" s="29"/>
      <c r="G88" s="29"/>
      <c r="H88" s="29"/>
      <c r="I88" s="29"/>
      <c r="J88" s="29"/>
      <c r="K88" s="29"/>
      <c r="L88" s="29"/>
      <c r="M88" s="29"/>
      <c r="N88" s="29"/>
      <c r="O88" s="29"/>
      <c r="P88" s="29"/>
      <c r="Q88" s="29"/>
      <c r="R88" s="29"/>
      <c r="S88" s="29"/>
      <c r="T88" s="29"/>
      <c r="U88" s="29"/>
      <c r="V88" s="29"/>
      <c r="W88" s="29"/>
      <c r="X88" s="29"/>
      <c r="Y88" s="29"/>
      <c r="Z88" s="29"/>
      <c r="AA88" s="8"/>
      <c r="AB88" s="8"/>
      <c r="AC88" s="8"/>
      <c r="AD88" s="8"/>
    </row>
    <row r="89" spans="1:30" ht="15" customHeight="1">
      <c r="A89" s="43" t="s">
        <v>58</v>
      </c>
      <c r="B89" s="44"/>
      <c r="C89" s="44"/>
      <c r="D89" s="45"/>
      <c r="E89" s="45"/>
      <c r="F89" s="45"/>
      <c r="G89" s="45"/>
      <c r="H89" s="45"/>
      <c r="I89" s="45"/>
      <c r="J89" s="45"/>
      <c r="K89" s="45"/>
      <c r="L89" s="45"/>
      <c r="M89" s="45"/>
      <c r="N89" s="45"/>
      <c r="O89" s="45"/>
      <c r="P89" s="45"/>
      <c r="Q89" s="45"/>
      <c r="R89" s="45"/>
      <c r="S89" s="45"/>
      <c r="T89" s="45"/>
      <c r="U89" s="45"/>
      <c r="V89" s="45"/>
      <c r="W89" s="45"/>
      <c r="X89" s="45"/>
      <c r="Y89" s="45"/>
      <c r="Z89" s="45"/>
      <c r="AA89" s="46"/>
      <c r="AB89" s="46"/>
      <c r="AC89" s="46"/>
      <c r="AD89" s="46"/>
    </row>
    <row r="90" spans="1:30" s="31" customFormat="1" ht="12.75" customHeight="1">
      <c r="A90" s="159" t="s">
        <v>7</v>
      </c>
      <c r="B90" s="159"/>
      <c r="C90" s="159"/>
      <c r="D90" s="159"/>
      <c r="E90" s="159"/>
      <c r="F90" s="159"/>
      <c r="G90" s="86" t="s">
        <v>8</v>
      </c>
      <c r="H90" s="87"/>
      <c r="I90" s="87"/>
      <c r="J90" s="87"/>
      <c r="K90" s="87"/>
      <c r="L90" s="87"/>
      <c r="M90" s="87"/>
      <c r="N90" s="87"/>
      <c r="O90" s="87"/>
      <c r="P90" s="87"/>
      <c r="Q90" s="87"/>
      <c r="R90" s="87"/>
      <c r="S90" s="87"/>
      <c r="T90" s="87"/>
      <c r="U90" s="87"/>
      <c r="V90" s="87"/>
      <c r="W90" s="87"/>
      <c r="X90" s="87"/>
      <c r="Y90" s="87"/>
      <c r="Z90" s="87"/>
      <c r="AA90" s="87"/>
      <c r="AB90" s="87"/>
      <c r="AC90" s="87"/>
      <c r="AD90" s="88"/>
    </row>
    <row r="91" spans="1:30" s="29" customFormat="1" ht="3.75" customHeight="1">
      <c r="A91" s="36"/>
      <c r="B91" s="37"/>
      <c r="C91" s="37"/>
      <c r="AA91" s="8"/>
      <c r="AB91" s="8"/>
      <c r="AC91" s="8"/>
      <c r="AD91" s="8"/>
    </row>
    <row r="92" spans="1:30" ht="46.5" customHeight="1">
      <c r="A92" s="159" t="s">
        <v>87</v>
      </c>
      <c r="B92" s="159"/>
      <c r="C92" s="159"/>
      <c r="D92" s="159"/>
      <c r="E92" s="159"/>
      <c r="F92" s="159"/>
      <c r="G92" s="148" t="s">
        <v>118</v>
      </c>
      <c r="H92" s="142"/>
      <c r="I92" s="142"/>
      <c r="J92" s="142"/>
      <c r="K92" s="142"/>
      <c r="L92" s="142"/>
      <c r="M92" s="142"/>
      <c r="N92" s="142"/>
      <c r="O92" s="142"/>
      <c r="P92" s="142"/>
      <c r="Q92" s="142"/>
      <c r="R92" s="142"/>
      <c r="S92" s="142"/>
      <c r="T92" s="142"/>
      <c r="U92" s="142"/>
      <c r="V92" s="142"/>
      <c r="W92" s="142"/>
      <c r="X92" s="142"/>
      <c r="Y92" s="142"/>
      <c r="Z92" s="142"/>
      <c r="AA92" s="143"/>
      <c r="AB92" s="139"/>
      <c r="AC92" s="140"/>
      <c r="AD92" s="140"/>
    </row>
    <row r="93" spans="1:30" ht="22.5" customHeight="1">
      <c r="A93" s="81" t="s">
        <v>88</v>
      </c>
      <c r="B93" s="71"/>
      <c r="C93" s="71"/>
      <c r="D93" s="71"/>
      <c r="E93" s="71"/>
      <c r="F93" s="111"/>
      <c r="G93" s="142" t="str">
        <f>IF(P118&lt;&gt;"",IF(P118&gt;1000,IF(P118&gt;2000,S147,S144),"下記参照"),"下記参照")</f>
        <v>下記参照</v>
      </c>
      <c r="H93" s="142"/>
      <c r="I93" s="142"/>
      <c r="J93" s="142"/>
      <c r="K93" s="142"/>
      <c r="L93" s="142"/>
      <c r="M93" s="142"/>
      <c r="N93" s="142"/>
      <c r="O93" s="142"/>
      <c r="P93" s="142"/>
      <c r="Q93" s="142"/>
      <c r="R93" s="142"/>
      <c r="S93" s="142"/>
      <c r="T93" s="142"/>
      <c r="U93" s="142"/>
      <c r="V93" s="142"/>
      <c r="W93" s="142"/>
      <c r="X93" s="142"/>
      <c r="Y93" s="142"/>
      <c r="Z93" s="142"/>
      <c r="AA93" s="143"/>
      <c r="AB93" s="139"/>
      <c r="AC93" s="140"/>
      <c r="AD93" s="140"/>
    </row>
    <row r="94" spans="1:30" ht="15" customHeight="1">
      <c r="A94" s="89" t="s">
        <v>89</v>
      </c>
      <c r="B94" s="165"/>
      <c r="C94" s="165"/>
      <c r="D94" s="165"/>
      <c r="E94" s="165"/>
      <c r="F94" s="166"/>
      <c r="G94" s="142" t="str">
        <f>IF(P118="","下記参照",IF(P118&gt;1000,IF(P118&gt;3000,"8GB以上",IF(P118&gt;2000,"6GB以上",IF(P118&gt;1000,"4GB以上")))&amp;"　　　※4GB以上メモリを搭載されるときは、64bit対応OSをご利用ください ","下記参照"))</f>
        <v>下記参照</v>
      </c>
      <c r="H94" s="142"/>
      <c r="I94" s="142"/>
      <c r="J94" s="142"/>
      <c r="K94" s="142"/>
      <c r="L94" s="142"/>
      <c r="M94" s="142"/>
      <c r="N94" s="142"/>
      <c r="O94" s="142"/>
      <c r="P94" s="142"/>
      <c r="Q94" s="142"/>
      <c r="R94" s="142"/>
      <c r="S94" s="142"/>
      <c r="T94" s="142"/>
      <c r="U94" s="142"/>
      <c r="V94" s="142"/>
      <c r="W94" s="142"/>
      <c r="X94" s="142"/>
      <c r="Y94" s="142"/>
      <c r="Z94" s="142"/>
      <c r="AA94" s="143"/>
      <c r="AB94" s="150"/>
      <c r="AC94" s="150"/>
      <c r="AD94" s="139"/>
    </row>
    <row r="95" spans="1:30" ht="31.5" customHeight="1">
      <c r="A95" s="112" t="s">
        <v>57</v>
      </c>
      <c r="B95" s="171"/>
      <c r="C95" s="171"/>
      <c r="D95" s="171"/>
      <c r="E95" s="171"/>
      <c r="F95" s="114"/>
      <c r="G95" s="148" t="s">
        <v>62</v>
      </c>
      <c r="H95" s="142"/>
      <c r="I95" s="142"/>
      <c r="J95" s="142"/>
      <c r="K95" s="142"/>
      <c r="L95" s="142"/>
      <c r="M95" s="142"/>
      <c r="N95" s="142"/>
      <c r="O95" s="142"/>
      <c r="P95" s="142"/>
      <c r="Q95" s="142"/>
      <c r="R95" s="142"/>
      <c r="S95" s="142"/>
      <c r="T95" s="142"/>
      <c r="U95" s="142"/>
      <c r="V95" s="142"/>
      <c r="W95" s="142"/>
      <c r="X95" s="142"/>
      <c r="Y95" s="142"/>
      <c r="Z95" s="142"/>
      <c r="AA95" s="143"/>
      <c r="AB95" s="136">
        <f>IF(AB100&lt;&gt;"",160+AB100,"")</f>
      </c>
      <c r="AC95" s="137"/>
      <c r="AD95" s="138"/>
    </row>
    <row r="96" spans="1:30" ht="15" customHeight="1">
      <c r="A96" s="112" t="s">
        <v>93</v>
      </c>
      <c r="B96" s="171"/>
      <c r="C96" s="171"/>
      <c r="D96" s="171"/>
      <c r="E96" s="171"/>
      <c r="F96" s="114"/>
      <c r="G96" s="142" t="s">
        <v>84</v>
      </c>
      <c r="H96" s="142"/>
      <c r="I96" s="142"/>
      <c r="J96" s="142"/>
      <c r="K96" s="142"/>
      <c r="L96" s="142"/>
      <c r="M96" s="142"/>
      <c r="N96" s="142"/>
      <c r="O96" s="142"/>
      <c r="P96" s="142"/>
      <c r="Q96" s="142"/>
      <c r="R96" s="142"/>
      <c r="S96" s="142"/>
      <c r="T96" s="142"/>
      <c r="U96" s="142"/>
      <c r="V96" s="142"/>
      <c r="W96" s="142"/>
      <c r="X96" s="142"/>
      <c r="Y96" s="142"/>
      <c r="Z96" s="142"/>
      <c r="AA96" s="143"/>
      <c r="AB96" s="222" t="s">
        <v>60</v>
      </c>
      <c r="AC96" s="223"/>
      <c r="AD96" s="224"/>
    </row>
    <row r="97" spans="1:30" ht="3.75" customHeight="1">
      <c r="A97" s="81" t="s">
        <v>94</v>
      </c>
      <c r="B97" s="82"/>
      <c r="C97" s="82"/>
      <c r="D97" s="82"/>
      <c r="E97" s="82"/>
      <c r="F97" s="74"/>
      <c r="G97" s="21"/>
      <c r="H97" s="21"/>
      <c r="I97" s="21"/>
      <c r="J97" s="21"/>
      <c r="K97" s="21"/>
      <c r="L97" s="21"/>
      <c r="M97" s="21"/>
      <c r="N97" s="21"/>
      <c r="O97" s="21"/>
      <c r="P97" s="21"/>
      <c r="Q97" s="21"/>
      <c r="R97" s="24"/>
      <c r="S97" s="21"/>
      <c r="T97" s="21"/>
      <c r="U97" s="21"/>
      <c r="V97" s="21"/>
      <c r="W97" s="21"/>
      <c r="X97" s="21"/>
      <c r="Y97" s="21"/>
      <c r="Z97" s="21"/>
      <c r="AA97" s="21"/>
      <c r="AB97" s="5"/>
      <c r="AC97" s="5"/>
      <c r="AD97" s="51"/>
    </row>
    <row r="98" spans="1:30" ht="13.5" customHeight="1">
      <c r="A98" s="75"/>
      <c r="B98" s="76"/>
      <c r="C98" s="76"/>
      <c r="D98" s="76"/>
      <c r="E98" s="76"/>
      <c r="F98" s="77"/>
      <c r="G98" s="21"/>
      <c r="H98" s="122" t="s">
        <v>25</v>
      </c>
      <c r="I98" s="123"/>
      <c r="J98" s="124"/>
      <c r="K98" s="21"/>
      <c r="L98" s="78" t="s">
        <v>10</v>
      </c>
      <c r="M98" s="91"/>
      <c r="N98" s="92"/>
      <c r="O98" s="21"/>
      <c r="P98" s="78" t="s">
        <v>12</v>
      </c>
      <c r="Q98" s="91"/>
      <c r="R98" s="92"/>
      <c r="S98" s="21"/>
      <c r="T98" s="78" t="s">
        <v>41</v>
      </c>
      <c r="U98" s="91"/>
      <c r="V98" s="92"/>
      <c r="W98" s="21"/>
      <c r="X98" s="78" t="s">
        <v>20</v>
      </c>
      <c r="Y98" s="91"/>
      <c r="Z98" s="92"/>
      <c r="AA98" s="8"/>
      <c r="AB98" s="78" t="s">
        <v>14</v>
      </c>
      <c r="AC98" s="91"/>
      <c r="AD98" s="92"/>
    </row>
    <row r="99" spans="1:30" ht="3.75" customHeight="1">
      <c r="A99" s="75"/>
      <c r="B99" s="76"/>
      <c r="C99" s="76"/>
      <c r="D99" s="76"/>
      <c r="E99" s="76"/>
      <c r="F99" s="77"/>
      <c r="G99" s="21"/>
      <c r="H99" s="125"/>
      <c r="I99" s="126"/>
      <c r="J99" s="127"/>
      <c r="K99" s="21"/>
      <c r="L99" s="21"/>
      <c r="M99" s="21"/>
      <c r="N99" s="21"/>
      <c r="O99" s="21"/>
      <c r="P99" s="21"/>
      <c r="Q99" s="21"/>
      <c r="R99" s="21"/>
      <c r="S99" s="21"/>
      <c r="T99" s="21"/>
      <c r="U99" s="21"/>
      <c r="V99" s="21"/>
      <c r="W99" s="21"/>
      <c r="X99" s="21"/>
      <c r="Y99" s="21"/>
      <c r="Z99" s="21"/>
      <c r="AA99" s="21"/>
      <c r="AB99" s="21"/>
      <c r="AC99" s="21"/>
      <c r="AD99" s="21"/>
    </row>
    <row r="100" spans="1:30" ht="9.75" customHeight="1">
      <c r="A100" s="75"/>
      <c r="B100" s="76"/>
      <c r="C100" s="76"/>
      <c r="D100" s="76"/>
      <c r="E100" s="76"/>
      <c r="F100" s="77"/>
      <c r="G100" s="21"/>
      <c r="H100" s="125"/>
      <c r="I100" s="126"/>
      <c r="J100" s="127"/>
      <c r="K100" s="21"/>
      <c r="L100" s="122">
        <v>12</v>
      </c>
      <c r="M100" s="123"/>
      <c r="N100" s="124"/>
      <c r="O100" s="121" t="s">
        <v>11</v>
      </c>
      <c r="P100" s="96">
        <f>IF(P118&lt;&gt;"",P118,"")</f>
      </c>
      <c r="Q100" s="97"/>
      <c r="R100" s="98"/>
      <c r="S100" s="149" t="s">
        <v>11</v>
      </c>
      <c r="T100" s="96">
        <f>IF(T118&lt;&gt;"",INT(T118/30+0.5),"")</f>
      </c>
      <c r="U100" s="97"/>
      <c r="V100" s="98"/>
      <c r="W100" s="141" t="s">
        <v>40</v>
      </c>
      <c r="X100" s="96">
        <v>1</v>
      </c>
      <c r="Y100" s="97"/>
      <c r="Z100" s="98"/>
      <c r="AA100" s="221" t="s">
        <v>13</v>
      </c>
      <c r="AB100" s="96">
        <f>IF(AB102&lt;&gt;"",IF(AB102&gt;=40,AB102,40),"")</f>
      </c>
      <c r="AC100" s="97"/>
      <c r="AD100" s="98"/>
    </row>
    <row r="101" spans="1:30" ht="9.75" customHeight="1">
      <c r="A101" s="75"/>
      <c r="B101" s="76"/>
      <c r="C101" s="76"/>
      <c r="D101" s="76"/>
      <c r="E101" s="76"/>
      <c r="F101" s="77"/>
      <c r="G101" s="21"/>
      <c r="H101" s="128"/>
      <c r="I101" s="129"/>
      <c r="J101" s="130"/>
      <c r="K101" s="21"/>
      <c r="L101" s="128"/>
      <c r="M101" s="129"/>
      <c r="N101" s="130"/>
      <c r="O101" s="121"/>
      <c r="P101" s="99"/>
      <c r="Q101" s="100"/>
      <c r="R101" s="101"/>
      <c r="S101" s="149"/>
      <c r="T101" s="99"/>
      <c r="U101" s="100"/>
      <c r="V101" s="101"/>
      <c r="W101" s="141"/>
      <c r="X101" s="99"/>
      <c r="Y101" s="100"/>
      <c r="Z101" s="101"/>
      <c r="AA101" s="221"/>
      <c r="AB101" s="99"/>
      <c r="AC101" s="100"/>
      <c r="AD101" s="101"/>
    </row>
    <row r="102" spans="1:30" ht="9.75" customHeight="1">
      <c r="A102" s="75"/>
      <c r="B102" s="76"/>
      <c r="C102" s="76"/>
      <c r="D102" s="76"/>
      <c r="E102" s="76"/>
      <c r="F102" s="77"/>
      <c r="G102" s="21"/>
      <c r="H102" s="38"/>
      <c r="I102" s="21"/>
      <c r="J102" s="21"/>
      <c r="K102" s="21"/>
      <c r="L102" s="5"/>
      <c r="M102" s="5"/>
      <c r="N102" s="24" t="s">
        <v>61</v>
      </c>
      <c r="O102" s="21"/>
      <c r="P102" s="21"/>
      <c r="Q102" s="21"/>
      <c r="R102" s="24" t="s">
        <v>9</v>
      </c>
      <c r="S102" s="53"/>
      <c r="T102" s="38"/>
      <c r="U102" s="21"/>
      <c r="V102" s="24" t="s">
        <v>39</v>
      </c>
      <c r="W102" s="21"/>
      <c r="X102" s="21"/>
      <c r="Y102" s="21"/>
      <c r="Z102" s="24" t="s">
        <v>39</v>
      </c>
      <c r="AA102" s="24"/>
      <c r="AB102" s="62">
        <f>IF(P100&lt;&gt;"",IF(T100&lt;&gt;"",IF(L100&lt;&gt;"",ROUNDUP(P100*(T100+1)*L100/10240,0)*10,""),""),"")</f>
      </c>
      <c r="AC102" s="24"/>
      <c r="AD102" s="63" t="s">
        <v>60</v>
      </c>
    </row>
    <row r="103" spans="1:30" ht="3.75" customHeight="1">
      <c r="A103" s="72"/>
      <c r="B103" s="73"/>
      <c r="C103" s="73"/>
      <c r="D103" s="73"/>
      <c r="E103" s="73"/>
      <c r="F103" s="70"/>
      <c r="G103" s="57"/>
      <c r="H103" s="57"/>
      <c r="I103" s="57"/>
      <c r="J103" s="57"/>
      <c r="K103" s="57"/>
      <c r="L103" s="58"/>
      <c r="M103" s="58"/>
      <c r="N103" s="60"/>
      <c r="O103" s="57"/>
      <c r="P103" s="57"/>
      <c r="Q103" s="57"/>
      <c r="R103" s="60"/>
      <c r="S103" s="61"/>
      <c r="T103" s="57"/>
      <c r="U103" s="57"/>
      <c r="V103" s="60"/>
      <c r="W103" s="57"/>
      <c r="X103" s="57"/>
      <c r="Y103" s="57"/>
      <c r="Z103" s="60"/>
      <c r="AA103" s="57"/>
      <c r="AB103" s="58"/>
      <c r="AC103" s="58"/>
      <c r="AD103" s="59"/>
    </row>
    <row r="104" spans="1:30" ht="3.75" customHeight="1">
      <c r="A104" s="21"/>
      <c r="B104" s="21"/>
      <c r="C104" s="21"/>
      <c r="D104" s="21"/>
      <c r="E104" s="21"/>
      <c r="F104" s="21"/>
      <c r="G104" s="21"/>
      <c r="H104" s="21"/>
      <c r="I104" s="21"/>
      <c r="J104" s="21"/>
      <c r="K104" s="21"/>
      <c r="L104" s="5"/>
      <c r="M104" s="5"/>
      <c r="N104" s="24"/>
      <c r="O104" s="21"/>
      <c r="P104" s="21"/>
      <c r="Q104" s="21"/>
      <c r="R104" s="24"/>
      <c r="S104" s="53"/>
      <c r="T104" s="21"/>
      <c r="U104" s="21"/>
      <c r="V104" s="24"/>
      <c r="W104" s="21"/>
      <c r="X104" s="21"/>
      <c r="Y104" s="21"/>
      <c r="Z104" s="24"/>
      <c r="AA104" s="21"/>
      <c r="AB104" s="5"/>
      <c r="AC104" s="5"/>
      <c r="AD104" s="5"/>
    </row>
    <row r="105" spans="1:30" ht="3.75" customHeight="1">
      <c r="A105" s="21"/>
      <c r="B105" s="21"/>
      <c r="C105" s="21"/>
      <c r="D105" s="21"/>
      <c r="E105" s="21"/>
      <c r="F105" s="21"/>
      <c r="G105" s="21"/>
      <c r="H105" s="21"/>
      <c r="I105" s="21"/>
      <c r="J105" s="21"/>
      <c r="K105" s="21"/>
      <c r="L105" s="5"/>
      <c r="M105" s="5"/>
      <c r="N105" s="24"/>
      <c r="O105" s="21"/>
      <c r="P105" s="21"/>
      <c r="Q105" s="21"/>
      <c r="R105" s="24"/>
      <c r="S105" s="53"/>
      <c r="T105" s="21"/>
      <c r="U105" s="21"/>
      <c r="V105" s="24"/>
      <c r="W105" s="21"/>
      <c r="X105" s="21"/>
      <c r="Y105" s="21"/>
      <c r="Z105" s="24"/>
      <c r="AA105" s="21"/>
      <c r="AB105" s="5"/>
      <c r="AC105" s="5"/>
      <c r="AD105" s="5"/>
    </row>
    <row r="106" spans="1:30" ht="3.75" customHeight="1">
      <c r="A106" s="21"/>
      <c r="B106" s="21"/>
      <c r="C106" s="21"/>
      <c r="D106" s="21"/>
      <c r="E106" s="21"/>
      <c r="F106" s="21"/>
      <c r="G106" s="21"/>
      <c r="H106" s="21"/>
      <c r="I106" s="21"/>
      <c r="J106" s="21"/>
      <c r="K106" s="21"/>
      <c r="L106" s="5"/>
      <c r="M106" s="5"/>
      <c r="N106" s="24"/>
      <c r="O106" s="21"/>
      <c r="P106" s="21"/>
      <c r="Q106" s="21"/>
      <c r="R106" s="24"/>
      <c r="S106" s="53"/>
      <c r="T106" s="21"/>
      <c r="U106" s="21"/>
      <c r="V106" s="24"/>
      <c r="W106" s="21"/>
      <c r="X106" s="21"/>
      <c r="Y106" s="21"/>
      <c r="Z106" s="24"/>
      <c r="AA106" s="21"/>
      <c r="AB106" s="5"/>
      <c r="AC106" s="5"/>
      <c r="AD106" s="5"/>
    </row>
    <row r="107" spans="1:30" ht="15" customHeight="1">
      <c r="A107" s="43" t="str">
        <f>"■データサーバ(下記のスペックで"&amp;AA9&amp;"台）"</f>
        <v>■データサーバ(下記のスペックで0台）</v>
      </c>
      <c r="B107" s="44"/>
      <c r="C107" s="44"/>
      <c r="D107" s="45"/>
      <c r="E107" s="45"/>
      <c r="F107" s="45"/>
      <c r="G107" s="45"/>
      <c r="H107" s="44"/>
      <c r="I107" s="44"/>
      <c r="J107" s="45"/>
      <c r="K107" s="45"/>
      <c r="L107" s="45"/>
      <c r="M107" s="45"/>
      <c r="N107" s="45"/>
      <c r="O107" s="45"/>
      <c r="P107" s="45"/>
      <c r="Q107" s="45"/>
      <c r="R107" s="45"/>
      <c r="S107" s="45"/>
      <c r="T107" s="45"/>
      <c r="U107" s="45"/>
      <c r="V107" s="45"/>
      <c r="W107" s="45"/>
      <c r="X107" s="45"/>
      <c r="Y107" s="45"/>
      <c r="Z107" s="45"/>
      <c r="AA107" s="46"/>
      <c r="AB107" s="46"/>
      <c r="AC107" s="46"/>
      <c r="AD107" s="46"/>
    </row>
    <row r="108" spans="1:30" s="31" customFormat="1" ht="12.75" customHeight="1">
      <c r="A108" s="159" t="s">
        <v>7</v>
      </c>
      <c r="B108" s="159"/>
      <c r="C108" s="159"/>
      <c r="D108" s="159"/>
      <c r="E108" s="159"/>
      <c r="F108" s="159"/>
      <c r="G108" s="86" t="s">
        <v>8</v>
      </c>
      <c r="H108" s="87"/>
      <c r="I108" s="87"/>
      <c r="J108" s="87"/>
      <c r="K108" s="87"/>
      <c r="L108" s="87"/>
      <c r="M108" s="87"/>
      <c r="N108" s="87"/>
      <c r="O108" s="87"/>
      <c r="P108" s="87"/>
      <c r="Q108" s="87"/>
      <c r="R108" s="87"/>
      <c r="S108" s="87"/>
      <c r="T108" s="87"/>
      <c r="U108" s="87"/>
      <c r="V108" s="87"/>
      <c r="W108" s="87"/>
      <c r="X108" s="87"/>
      <c r="Y108" s="87"/>
      <c r="Z108" s="87"/>
      <c r="AA108" s="87"/>
      <c r="AB108" s="87"/>
      <c r="AC108" s="87"/>
      <c r="AD108" s="88"/>
    </row>
    <row r="109" spans="1:30" s="29" customFormat="1" ht="3.75" customHeight="1">
      <c r="A109" s="36"/>
      <c r="B109" s="37"/>
      <c r="C109" s="37"/>
      <c r="AA109" s="8"/>
      <c r="AB109" s="8"/>
      <c r="AC109" s="8"/>
      <c r="AD109" s="8"/>
    </row>
    <row r="110" spans="1:30" ht="46.5" customHeight="1">
      <c r="A110" s="159" t="s">
        <v>21</v>
      </c>
      <c r="B110" s="159"/>
      <c r="C110" s="159"/>
      <c r="D110" s="159"/>
      <c r="E110" s="159"/>
      <c r="F110" s="159"/>
      <c r="G110" s="148" t="str">
        <f>G92</f>
        <v>Windows 2000 Server SP4
Windows Server 2003 Standard/Enterprise Edition SP1/SP2/R2SP無し/R2SP2(x64は SP2/R2SP2)
Windows Server 2008 Standard /Enterprise Edition SP無し/SP2/R2
※日本語版以外のOSには、対応しておりません。</v>
      </c>
      <c r="H110" s="142"/>
      <c r="I110" s="142"/>
      <c r="J110" s="142"/>
      <c r="K110" s="142"/>
      <c r="L110" s="142"/>
      <c r="M110" s="142"/>
      <c r="N110" s="142"/>
      <c r="O110" s="142"/>
      <c r="P110" s="142"/>
      <c r="Q110" s="142"/>
      <c r="R110" s="142"/>
      <c r="S110" s="142"/>
      <c r="T110" s="142"/>
      <c r="U110" s="142"/>
      <c r="V110" s="142"/>
      <c r="W110" s="142"/>
      <c r="X110" s="142"/>
      <c r="Y110" s="142"/>
      <c r="Z110" s="142"/>
      <c r="AA110" s="143"/>
      <c r="AB110" s="139"/>
      <c r="AC110" s="140"/>
      <c r="AD110" s="140"/>
    </row>
    <row r="111" spans="1:30" ht="15" customHeight="1">
      <c r="A111" s="81" t="s">
        <v>22</v>
      </c>
      <c r="B111" s="71"/>
      <c r="C111" s="71"/>
      <c r="D111" s="71"/>
      <c r="E111" s="71"/>
      <c r="F111" s="111"/>
      <c r="G111" s="142" t="s">
        <v>64</v>
      </c>
      <c r="H111" s="142"/>
      <c r="I111" s="142"/>
      <c r="J111" s="142"/>
      <c r="K111" s="142"/>
      <c r="L111" s="142"/>
      <c r="M111" s="142"/>
      <c r="N111" s="142"/>
      <c r="O111" s="142"/>
      <c r="P111" s="142"/>
      <c r="Q111" s="142"/>
      <c r="R111" s="142"/>
      <c r="S111" s="142"/>
      <c r="T111" s="142"/>
      <c r="U111" s="142"/>
      <c r="V111" s="142"/>
      <c r="W111" s="142"/>
      <c r="X111" s="142"/>
      <c r="Y111" s="142"/>
      <c r="Z111" s="142"/>
      <c r="AA111" s="143"/>
      <c r="AB111" s="139"/>
      <c r="AC111" s="140"/>
      <c r="AD111" s="140"/>
    </row>
    <row r="112" spans="1:30" ht="15" customHeight="1">
      <c r="A112" s="89" t="s">
        <v>23</v>
      </c>
      <c r="B112" s="165"/>
      <c r="C112" s="165"/>
      <c r="D112" s="165"/>
      <c r="E112" s="165"/>
      <c r="F112" s="166"/>
      <c r="G112" s="142" t="s">
        <v>24</v>
      </c>
      <c r="H112" s="142"/>
      <c r="I112" s="142"/>
      <c r="J112" s="142"/>
      <c r="K112" s="142"/>
      <c r="L112" s="142"/>
      <c r="M112" s="142"/>
      <c r="N112" s="142"/>
      <c r="O112" s="142"/>
      <c r="P112" s="142"/>
      <c r="Q112" s="142"/>
      <c r="R112" s="142"/>
      <c r="S112" s="142"/>
      <c r="T112" s="142"/>
      <c r="U112" s="142"/>
      <c r="V112" s="142"/>
      <c r="W112" s="142"/>
      <c r="X112" s="142"/>
      <c r="Y112" s="142"/>
      <c r="Z112" s="142"/>
      <c r="AA112" s="143"/>
      <c r="AB112" s="196" t="s">
        <v>78</v>
      </c>
      <c r="AC112" s="208"/>
      <c r="AD112" s="209"/>
    </row>
    <row r="113" spans="1:30" ht="31.5" customHeight="1">
      <c r="A113" s="112" t="s">
        <v>57</v>
      </c>
      <c r="B113" s="171"/>
      <c r="C113" s="171"/>
      <c r="D113" s="171"/>
      <c r="E113" s="171"/>
      <c r="F113" s="114"/>
      <c r="G113" s="148" t="str">
        <f>IF(AA9&lt;=1,"下記を全て合計したものを、データサーバの台数で割ったもの","下記を全て合計したものの"&amp;AA9&amp;"分の1")&amp;"
※実際のHDD容量には、OSインストール容量として御社規定の容量を、別途追加してください"</f>
        <v>下記を全て合計したものを、データサーバの台数で割ったもの
※実際のHDD容量には、OSインストール容量として御社規定の容量を、別途追加してください</v>
      </c>
      <c r="H113" s="142"/>
      <c r="I113" s="142"/>
      <c r="J113" s="142"/>
      <c r="K113" s="142"/>
      <c r="L113" s="142"/>
      <c r="M113" s="142"/>
      <c r="N113" s="142"/>
      <c r="O113" s="142"/>
      <c r="P113" s="142"/>
      <c r="Q113" s="142"/>
      <c r="R113" s="142"/>
      <c r="S113" s="142"/>
      <c r="T113" s="142"/>
      <c r="U113" s="142"/>
      <c r="V113" s="142"/>
      <c r="W113" s="142"/>
      <c r="X113" s="142"/>
      <c r="Y113" s="142"/>
      <c r="Z113" s="142"/>
      <c r="AA113" s="143"/>
      <c r="AB113" s="136">
        <f>IF(X130&lt;&gt;"",ROUNDUP(X130/AA9,0),"")</f>
      </c>
      <c r="AC113" s="137"/>
      <c r="AD113" s="138"/>
    </row>
    <row r="114" spans="1:30" ht="50.25" customHeight="1">
      <c r="A114" s="81" t="s">
        <v>120</v>
      </c>
      <c r="B114" s="71"/>
      <c r="C114" s="71"/>
      <c r="D114" s="71"/>
      <c r="E114" s="71"/>
      <c r="F114" s="111"/>
      <c r="G114" s="163" t="s">
        <v>69</v>
      </c>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64" t="s">
        <v>85</v>
      </c>
    </row>
    <row r="115" spans="1:30" ht="3.75" customHeight="1">
      <c r="A115" s="112"/>
      <c r="B115" s="113"/>
      <c r="C115" s="113"/>
      <c r="D115" s="113"/>
      <c r="E115" s="113"/>
      <c r="F115" s="114"/>
      <c r="G115" s="102"/>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4"/>
    </row>
    <row r="116" spans="1:30" ht="12.75" customHeight="1">
      <c r="A116" s="112"/>
      <c r="B116" s="113"/>
      <c r="C116" s="113"/>
      <c r="D116" s="113"/>
      <c r="E116" s="113"/>
      <c r="F116" s="114"/>
      <c r="G116" s="21"/>
      <c r="H116" s="105" t="s">
        <v>95</v>
      </c>
      <c r="I116" s="106"/>
      <c r="J116" s="107"/>
      <c r="K116" s="21"/>
      <c r="L116" s="78" t="s">
        <v>10</v>
      </c>
      <c r="M116" s="91"/>
      <c r="N116" s="92"/>
      <c r="O116" s="21"/>
      <c r="P116" s="78" t="s">
        <v>12</v>
      </c>
      <c r="Q116" s="91"/>
      <c r="R116" s="92"/>
      <c r="S116" s="67">
        <f>IF($AE$1="",5000,6000)</f>
        <v>5000</v>
      </c>
      <c r="T116" s="78" t="s">
        <v>71</v>
      </c>
      <c r="U116" s="91"/>
      <c r="V116" s="92"/>
      <c r="W116" s="21"/>
      <c r="X116" s="78" t="s">
        <v>17</v>
      </c>
      <c r="Y116" s="91"/>
      <c r="Z116" s="92"/>
      <c r="AA116" s="21"/>
      <c r="AB116" s="5"/>
      <c r="AC116" s="5"/>
      <c r="AD116" s="51"/>
    </row>
    <row r="117" spans="1:30" ht="3.75" customHeight="1">
      <c r="A117" s="112"/>
      <c r="B117" s="113"/>
      <c r="C117" s="113"/>
      <c r="D117" s="113"/>
      <c r="E117" s="113"/>
      <c r="F117" s="114"/>
      <c r="G117" s="21"/>
      <c r="H117" s="108"/>
      <c r="I117" s="109"/>
      <c r="J117" s="110"/>
      <c r="K117" s="21"/>
      <c r="L117" s="21"/>
      <c r="M117" s="21"/>
      <c r="N117" s="21"/>
      <c r="O117" s="21"/>
      <c r="P117" s="21"/>
      <c r="Q117" s="21"/>
      <c r="R117" s="21"/>
      <c r="S117" s="21"/>
      <c r="T117" s="21"/>
      <c r="U117" s="21"/>
      <c r="V117" s="21"/>
      <c r="W117" s="21"/>
      <c r="X117" s="21"/>
      <c r="Y117" s="21"/>
      <c r="Z117" s="21"/>
      <c r="AA117" s="21"/>
      <c r="AB117" s="5"/>
      <c r="AC117" s="5"/>
      <c r="AD117" s="51"/>
    </row>
    <row r="118" spans="1:30" ht="9.75" customHeight="1">
      <c r="A118" s="112"/>
      <c r="B118" s="113"/>
      <c r="C118" s="113"/>
      <c r="D118" s="113"/>
      <c r="E118" s="113"/>
      <c r="F118" s="114"/>
      <c r="G118" s="21"/>
      <c r="H118" s="108"/>
      <c r="I118" s="109"/>
      <c r="J118" s="110"/>
      <c r="K118" s="21"/>
      <c r="L118" s="79">
        <f>IF(P118&lt;&gt;"",IF($S$15&lt;&gt;"",$S$15+1,1),"")</f>
      </c>
      <c r="M118" s="79"/>
      <c r="N118" s="79"/>
      <c r="O118" s="80" t="s">
        <v>11</v>
      </c>
      <c r="P118" s="96">
        <f>IF($S$9&lt;&gt;"",IF($S$9&gt;1000,IF($S$9&lt;=S116,$S$9,""),""),"")</f>
      </c>
      <c r="Q118" s="97"/>
      <c r="R118" s="98"/>
      <c r="S118" s="95" t="s">
        <v>70</v>
      </c>
      <c r="T118" s="96">
        <f>IF(P118&lt;&gt;"",IF($W$9&lt;&gt;"",$W$9,""),"")</f>
      </c>
      <c r="U118" s="97"/>
      <c r="V118" s="98"/>
      <c r="W118" s="95" t="s">
        <v>13</v>
      </c>
      <c r="X118" s="96">
        <f>IF(T118&lt;&gt;"",IF(P118&lt;&gt;"",IF(L118&lt;&gt;"",T118*P118*L118,""),""),"")</f>
      </c>
      <c r="Y118" s="97"/>
      <c r="Z118" s="98"/>
      <c r="AA118" s="21"/>
      <c r="AB118" s="5"/>
      <c r="AC118" s="5"/>
      <c r="AD118" s="51"/>
    </row>
    <row r="119" spans="1:30" ht="9.75" customHeight="1">
      <c r="A119" s="112"/>
      <c r="B119" s="113"/>
      <c r="C119" s="113"/>
      <c r="D119" s="113"/>
      <c r="E119" s="113"/>
      <c r="F119" s="114"/>
      <c r="G119" s="21"/>
      <c r="H119" s="83"/>
      <c r="I119" s="84"/>
      <c r="J119" s="85"/>
      <c r="K119" s="21"/>
      <c r="L119" s="79"/>
      <c r="M119" s="79"/>
      <c r="N119" s="79"/>
      <c r="O119" s="80"/>
      <c r="P119" s="99"/>
      <c r="Q119" s="100"/>
      <c r="R119" s="101"/>
      <c r="S119" s="95"/>
      <c r="T119" s="99"/>
      <c r="U119" s="100"/>
      <c r="V119" s="101"/>
      <c r="W119" s="95"/>
      <c r="X119" s="99"/>
      <c r="Y119" s="100"/>
      <c r="Z119" s="101"/>
      <c r="AA119" s="21"/>
      <c r="AB119" s="5"/>
      <c r="AC119" s="5"/>
      <c r="AD119" s="51"/>
    </row>
    <row r="120" spans="1:30" ht="9.75" customHeight="1">
      <c r="A120" s="112"/>
      <c r="B120" s="113"/>
      <c r="C120" s="113"/>
      <c r="D120" s="113"/>
      <c r="E120" s="113"/>
      <c r="F120" s="114"/>
      <c r="G120" s="21"/>
      <c r="H120" s="52"/>
      <c r="I120" s="52"/>
      <c r="J120" s="52"/>
      <c r="K120" s="21"/>
      <c r="L120" s="5"/>
      <c r="M120" s="5"/>
      <c r="N120" s="24" t="s">
        <v>18</v>
      </c>
      <c r="O120" s="53"/>
      <c r="P120" s="21"/>
      <c r="Q120" s="21"/>
      <c r="R120" s="24" t="s">
        <v>9</v>
      </c>
      <c r="S120" s="21"/>
      <c r="T120" s="21"/>
      <c r="U120" s="21"/>
      <c r="V120" s="24" t="s">
        <v>72</v>
      </c>
      <c r="W120" s="21"/>
      <c r="X120" s="21"/>
      <c r="Y120" s="21"/>
      <c r="Z120" s="24" t="s">
        <v>80</v>
      </c>
      <c r="AA120" s="21"/>
      <c r="AB120" s="5"/>
      <c r="AC120" s="5"/>
      <c r="AD120" s="51"/>
    </row>
    <row r="121" spans="1:30" ht="5.25" customHeight="1">
      <c r="A121" s="112"/>
      <c r="B121" s="113"/>
      <c r="C121" s="113"/>
      <c r="D121" s="113"/>
      <c r="E121" s="113"/>
      <c r="F121" s="114"/>
      <c r="G121" s="47"/>
      <c r="H121" s="48"/>
      <c r="I121" s="48"/>
      <c r="J121" s="48"/>
      <c r="K121" s="48"/>
      <c r="L121" s="48"/>
      <c r="M121" s="48"/>
      <c r="N121" s="48"/>
      <c r="O121" s="48"/>
      <c r="P121" s="48"/>
      <c r="Q121" s="48"/>
      <c r="R121" s="48"/>
      <c r="S121" s="48"/>
      <c r="T121" s="48"/>
      <c r="U121" s="48"/>
      <c r="V121" s="48"/>
      <c r="W121" s="48"/>
      <c r="X121" s="48"/>
      <c r="Y121" s="48"/>
      <c r="Z121" s="48"/>
      <c r="AA121" s="23"/>
      <c r="AB121" s="23"/>
      <c r="AC121" s="23"/>
      <c r="AD121" s="49"/>
    </row>
    <row r="122" spans="1:30" ht="12.75" customHeight="1">
      <c r="A122" s="112"/>
      <c r="B122" s="113"/>
      <c r="C122" s="113"/>
      <c r="D122" s="113"/>
      <c r="E122" s="113"/>
      <c r="F122" s="114"/>
      <c r="G122" s="21"/>
      <c r="H122" s="81" t="s">
        <v>77</v>
      </c>
      <c r="I122" s="71"/>
      <c r="J122" s="111"/>
      <c r="K122" s="21"/>
      <c r="L122" s="78" t="s">
        <v>10</v>
      </c>
      <c r="M122" s="91"/>
      <c r="N122" s="92"/>
      <c r="O122" s="21"/>
      <c r="P122" s="78" t="s">
        <v>12</v>
      </c>
      <c r="Q122" s="91"/>
      <c r="R122" s="92"/>
      <c r="S122" s="21"/>
      <c r="T122" s="78" t="s">
        <v>71</v>
      </c>
      <c r="U122" s="91"/>
      <c r="V122" s="92"/>
      <c r="W122" s="21"/>
      <c r="X122" s="78" t="s">
        <v>56</v>
      </c>
      <c r="Y122" s="91"/>
      <c r="Z122" s="92"/>
      <c r="AA122" s="54"/>
      <c r="AB122" s="54"/>
      <c r="AC122" s="54"/>
      <c r="AD122" s="51"/>
    </row>
    <row r="123" spans="1:30" ht="3.75" customHeight="1">
      <c r="A123" s="112"/>
      <c r="B123" s="113"/>
      <c r="C123" s="113"/>
      <c r="D123" s="113"/>
      <c r="E123" s="113"/>
      <c r="F123" s="114"/>
      <c r="G123" s="21"/>
      <c r="H123" s="112"/>
      <c r="I123" s="113"/>
      <c r="J123" s="114"/>
      <c r="K123" s="21"/>
      <c r="L123" s="21"/>
      <c r="M123" s="21"/>
      <c r="N123" s="21"/>
      <c r="O123" s="21"/>
      <c r="P123" s="21"/>
      <c r="Q123" s="21"/>
      <c r="R123" s="21"/>
      <c r="S123" s="21"/>
      <c r="T123" s="21"/>
      <c r="U123" s="21"/>
      <c r="V123" s="21"/>
      <c r="W123" s="21"/>
      <c r="X123" s="21"/>
      <c r="Y123" s="21"/>
      <c r="Z123" s="21"/>
      <c r="AA123" s="54"/>
      <c r="AB123" s="54"/>
      <c r="AC123" s="54"/>
      <c r="AD123" s="51"/>
    </row>
    <row r="124" spans="1:30" ht="9.75" customHeight="1">
      <c r="A124" s="112"/>
      <c r="B124" s="113"/>
      <c r="C124" s="113"/>
      <c r="D124" s="113"/>
      <c r="E124" s="113"/>
      <c r="F124" s="114"/>
      <c r="G124" s="21"/>
      <c r="H124" s="112"/>
      <c r="I124" s="113"/>
      <c r="J124" s="114"/>
      <c r="K124" s="21"/>
      <c r="L124" s="79">
        <f>IF(P118&lt;&gt;"",IF($W$15&lt;&gt;"",$W$15*20,""),"")</f>
      </c>
      <c r="M124" s="79"/>
      <c r="N124" s="79"/>
      <c r="O124" s="80" t="s">
        <v>11</v>
      </c>
      <c r="P124" s="96">
        <f>IF(P118&lt;&gt;"",IF(L124&lt;&gt;"",P118,""),"")</f>
      </c>
      <c r="Q124" s="97"/>
      <c r="R124" s="98"/>
      <c r="S124" s="95" t="s">
        <v>70</v>
      </c>
      <c r="T124" s="96">
        <f>IF(P118&lt;&gt;"",IF($AA$15&lt;&gt;"",$AA$15,""),"")</f>
      </c>
      <c r="U124" s="97"/>
      <c r="V124" s="98"/>
      <c r="W124" s="95" t="s">
        <v>13</v>
      </c>
      <c r="X124" s="96">
        <f>IF(T124&lt;&gt;"",IF(P124&lt;&gt;"",IF(L124&lt;&gt;"",T124*P124*L124,""),""),"")</f>
      </c>
      <c r="Y124" s="97"/>
      <c r="Z124" s="98"/>
      <c r="AA124" s="54"/>
      <c r="AB124" s="54"/>
      <c r="AC124" s="54"/>
      <c r="AD124" s="51"/>
    </row>
    <row r="125" spans="1:30" ht="9.75" customHeight="1">
      <c r="A125" s="112"/>
      <c r="B125" s="113"/>
      <c r="C125" s="113"/>
      <c r="D125" s="113"/>
      <c r="E125" s="113"/>
      <c r="F125" s="114"/>
      <c r="G125" s="21"/>
      <c r="H125" s="115"/>
      <c r="I125" s="116"/>
      <c r="J125" s="117"/>
      <c r="K125" s="21"/>
      <c r="L125" s="79"/>
      <c r="M125" s="79"/>
      <c r="N125" s="79"/>
      <c r="O125" s="80"/>
      <c r="P125" s="99"/>
      <c r="Q125" s="100"/>
      <c r="R125" s="101"/>
      <c r="S125" s="95"/>
      <c r="T125" s="99"/>
      <c r="U125" s="100"/>
      <c r="V125" s="101"/>
      <c r="W125" s="95"/>
      <c r="X125" s="99"/>
      <c r="Y125" s="100"/>
      <c r="Z125" s="101"/>
      <c r="AA125" s="54"/>
      <c r="AB125" s="54"/>
      <c r="AC125" s="54"/>
      <c r="AD125" s="51"/>
    </row>
    <row r="126" spans="1:30" ht="9.75" customHeight="1">
      <c r="A126" s="112"/>
      <c r="B126" s="113"/>
      <c r="C126" s="113"/>
      <c r="D126" s="113"/>
      <c r="E126" s="113"/>
      <c r="F126" s="114"/>
      <c r="G126" s="21"/>
      <c r="H126" s="52"/>
      <c r="I126" s="52"/>
      <c r="J126" s="52"/>
      <c r="K126" s="21"/>
      <c r="L126" s="5"/>
      <c r="M126" s="5"/>
      <c r="N126" s="24" t="s">
        <v>18</v>
      </c>
      <c r="O126" s="53"/>
      <c r="P126" s="21"/>
      <c r="Q126" s="21"/>
      <c r="R126" s="24" t="s">
        <v>9</v>
      </c>
      <c r="S126" s="21"/>
      <c r="T126" s="21"/>
      <c r="U126" s="21"/>
      <c r="V126" s="24" t="s">
        <v>72</v>
      </c>
      <c r="W126" s="21"/>
      <c r="X126" s="21"/>
      <c r="Y126" s="21"/>
      <c r="Z126" s="24" t="s">
        <v>80</v>
      </c>
      <c r="AA126" s="21"/>
      <c r="AB126" s="5"/>
      <c r="AC126" s="5"/>
      <c r="AD126" s="51"/>
    </row>
    <row r="127" spans="1:30" ht="3.75" customHeight="1">
      <c r="A127" s="112"/>
      <c r="B127" s="113"/>
      <c r="C127" s="113"/>
      <c r="D127" s="113"/>
      <c r="E127" s="113"/>
      <c r="F127" s="114"/>
      <c r="G127" s="21"/>
      <c r="H127" s="21"/>
      <c r="I127" s="21"/>
      <c r="J127" s="21"/>
      <c r="K127" s="21"/>
      <c r="L127" s="21"/>
      <c r="M127" s="21"/>
      <c r="N127" s="21"/>
      <c r="O127" s="21"/>
      <c r="P127" s="21"/>
      <c r="Q127" s="21"/>
      <c r="R127" s="24"/>
      <c r="S127" s="21"/>
      <c r="T127" s="21"/>
      <c r="U127" s="21"/>
      <c r="V127" s="21"/>
      <c r="W127" s="21"/>
      <c r="X127" s="21"/>
      <c r="Y127" s="21"/>
      <c r="Z127" s="21"/>
      <c r="AA127" s="21"/>
      <c r="AB127" s="5"/>
      <c r="AC127" s="5"/>
      <c r="AD127" s="51"/>
    </row>
    <row r="128" spans="1:30" ht="13.5" customHeight="1">
      <c r="A128" s="112"/>
      <c r="B128" s="113"/>
      <c r="C128" s="113"/>
      <c r="D128" s="113"/>
      <c r="E128" s="113"/>
      <c r="F128" s="114"/>
      <c r="G128" s="21"/>
      <c r="H128" s="122" t="s">
        <v>14</v>
      </c>
      <c r="I128" s="123"/>
      <c r="J128" s="124"/>
      <c r="K128" s="21"/>
      <c r="L128" s="6"/>
      <c r="M128" s="6"/>
      <c r="N128" s="6"/>
      <c r="O128" s="21"/>
      <c r="P128" s="78" t="s">
        <v>15</v>
      </c>
      <c r="Q128" s="91"/>
      <c r="R128" s="92"/>
      <c r="S128" s="21"/>
      <c r="T128" s="26" t="s">
        <v>20</v>
      </c>
      <c r="U128" s="12"/>
      <c r="V128" s="50"/>
      <c r="W128" s="21"/>
      <c r="X128" s="78" t="s">
        <v>14</v>
      </c>
      <c r="Y128" s="91"/>
      <c r="Z128" s="92"/>
      <c r="AA128" s="6"/>
      <c r="AB128" s="6"/>
      <c r="AC128" s="6"/>
      <c r="AD128" s="51"/>
    </row>
    <row r="129" spans="1:30" ht="3.75" customHeight="1">
      <c r="A129" s="112"/>
      <c r="B129" s="113"/>
      <c r="C129" s="113"/>
      <c r="D129" s="113"/>
      <c r="E129" s="113"/>
      <c r="F129" s="114"/>
      <c r="G129" s="21"/>
      <c r="H129" s="131"/>
      <c r="I129" s="121"/>
      <c r="J129" s="132"/>
      <c r="K129" s="21"/>
      <c r="L129" s="21"/>
      <c r="M129" s="21"/>
      <c r="N129" s="21"/>
      <c r="O129" s="21"/>
      <c r="P129" s="21"/>
      <c r="Q129" s="21"/>
      <c r="R129" s="21"/>
      <c r="S129" s="21"/>
      <c r="T129" s="21"/>
      <c r="U129" s="21"/>
      <c r="V129" s="21"/>
      <c r="W129" s="21"/>
      <c r="X129" s="21"/>
      <c r="Y129" s="21"/>
      <c r="Z129" s="21"/>
      <c r="AA129" s="21"/>
      <c r="AB129" s="5"/>
      <c r="AC129" s="5"/>
      <c r="AD129" s="51"/>
    </row>
    <row r="130" spans="1:30" ht="9.75" customHeight="1">
      <c r="A130" s="112"/>
      <c r="B130" s="113"/>
      <c r="C130" s="113"/>
      <c r="D130" s="113"/>
      <c r="E130" s="113"/>
      <c r="F130" s="114"/>
      <c r="G130" s="21"/>
      <c r="H130" s="131"/>
      <c r="I130" s="121"/>
      <c r="J130" s="132"/>
      <c r="K130" s="21"/>
      <c r="L130" s="53"/>
      <c r="M130" s="53"/>
      <c r="N130" s="53"/>
      <c r="O130" s="55"/>
      <c r="P130" s="96">
        <f>IF(X118&lt;&gt;"",IF(X124&lt;&gt;"",X118+X124,X118),"")</f>
      </c>
      <c r="Q130" s="97"/>
      <c r="R130" s="98"/>
      <c r="S130" s="56" t="s">
        <v>11</v>
      </c>
      <c r="T130" s="122">
        <v>2.6</v>
      </c>
      <c r="U130" s="146"/>
      <c r="V130" s="147"/>
      <c r="W130" s="80" t="s">
        <v>13</v>
      </c>
      <c r="X130" s="96">
        <f>IF(P130&lt;&gt;"",ROUNDUP(P130*2.6/20480,0)*20,"")</f>
      </c>
      <c r="Y130" s="97"/>
      <c r="Z130" s="98"/>
      <c r="AA130" s="53"/>
      <c r="AB130" s="53"/>
      <c r="AC130" s="53"/>
      <c r="AD130" s="51"/>
    </row>
    <row r="131" spans="1:30" ht="9.75" customHeight="1">
      <c r="A131" s="112"/>
      <c r="B131" s="113"/>
      <c r="C131" s="113"/>
      <c r="D131" s="113"/>
      <c r="E131" s="113"/>
      <c r="F131" s="114"/>
      <c r="G131" s="21"/>
      <c r="H131" s="133"/>
      <c r="I131" s="134"/>
      <c r="J131" s="135"/>
      <c r="K131" s="21"/>
      <c r="L131" s="53"/>
      <c r="M131" s="53"/>
      <c r="N131" s="53"/>
      <c r="O131" s="55"/>
      <c r="P131" s="99"/>
      <c r="Q131" s="100"/>
      <c r="R131" s="101"/>
      <c r="S131" s="56"/>
      <c r="T131" s="128"/>
      <c r="U131" s="129"/>
      <c r="V131" s="130"/>
      <c r="W131" s="80"/>
      <c r="X131" s="99"/>
      <c r="Y131" s="100"/>
      <c r="Z131" s="101"/>
      <c r="AA131" s="53"/>
      <c r="AB131" s="53"/>
      <c r="AC131" s="53"/>
      <c r="AD131" s="51"/>
    </row>
    <row r="132" spans="1:30" ht="9.75" customHeight="1">
      <c r="A132" s="112"/>
      <c r="B132" s="113"/>
      <c r="C132" s="113"/>
      <c r="D132" s="113"/>
      <c r="E132" s="113"/>
      <c r="F132" s="114"/>
      <c r="G132" s="21"/>
      <c r="H132" s="21"/>
      <c r="I132" s="21"/>
      <c r="J132" s="21"/>
      <c r="K132" s="21"/>
      <c r="L132" s="5"/>
      <c r="M132" s="5"/>
      <c r="N132" s="24"/>
      <c r="O132" s="53"/>
      <c r="P132" s="5"/>
      <c r="Q132" s="5"/>
      <c r="R132" s="24" t="s">
        <v>18</v>
      </c>
      <c r="S132" s="53"/>
      <c r="T132" s="21"/>
      <c r="U132" s="21"/>
      <c r="V132" s="24"/>
      <c r="W132" s="21"/>
      <c r="X132" s="21"/>
      <c r="Y132" s="21"/>
      <c r="Z132" s="24" t="s">
        <v>60</v>
      </c>
      <c r="AA132" s="24"/>
      <c r="AB132" s="24"/>
      <c r="AC132" s="24"/>
      <c r="AD132" s="51"/>
    </row>
    <row r="133" spans="1:30" ht="3.75" customHeight="1">
      <c r="A133" s="115"/>
      <c r="B133" s="116"/>
      <c r="C133" s="116"/>
      <c r="D133" s="116"/>
      <c r="E133" s="116"/>
      <c r="F133" s="117"/>
      <c r="G133" s="57"/>
      <c r="H133" s="57"/>
      <c r="I133" s="57"/>
      <c r="J133" s="57"/>
      <c r="K133" s="57"/>
      <c r="L133" s="58"/>
      <c r="M133" s="58"/>
      <c r="N133" s="60"/>
      <c r="O133" s="57"/>
      <c r="P133" s="57"/>
      <c r="Q133" s="57"/>
      <c r="R133" s="60"/>
      <c r="S133" s="61"/>
      <c r="T133" s="57"/>
      <c r="U133" s="57"/>
      <c r="V133" s="60"/>
      <c r="W133" s="57"/>
      <c r="X133" s="57"/>
      <c r="Y133" s="57"/>
      <c r="Z133" s="60"/>
      <c r="AA133" s="57"/>
      <c r="AB133" s="58"/>
      <c r="AC133" s="58"/>
      <c r="AD133" s="59"/>
    </row>
    <row r="134" ht="13.5">
      <c r="A134" s="66"/>
    </row>
    <row r="135" spans="1:30" ht="19.5" customHeight="1">
      <c r="A135" s="4" t="s">
        <v>34</v>
      </c>
      <c r="B135" s="52"/>
      <c r="C135" s="52"/>
      <c r="D135" s="52"/>
      <c r="E135" s="52"/>
      <c r="F135" s="52"/>
      <c r="G135" s="48"/>
      <c r="H135" s="23"/>
      <c r="I135" s="23"/>
      <c r="J135" s="23"/>
      <c r="K135" s="23"/>
      <c r="L135" s="23"/>
      <c r="M135" s="23"/>
      <c r="N135" s="23"/>
      <c r="O135" s="23"/>
      <c r="P135" s="23"/>
      <c r="Q135" s="23"/>
      <c r="R135" s="23"/>
      <c r="S135" s="23"/>
      <c r="T135" s="23"/>
      <c r="U135" s="23"/>
      <c r="V135" s="23"/>
      <c r="W135" s="23"/>
      <c r="X135" s="23"/>
      <c r="Y135" s="23"/>
      <c r="Z135" s="23"/>
      <c r="AA135" s="23"/>
      <c r="AB135" s="14"/>
      <c r="AC135" s="14"/>
      <c r="AD135" s="14"/>
    </row>
    <row r="136" spans="1:30" ht="13.5">
      <c r="A136" s="86"/>
      <c r="B136" s="87"/>
      <c r="C136" s="87"/>
      <c r="D136" s="87"/>
      <c r="E136" s="87"/>
      <c r="F136" s="88"/>
      <c r="G136" s="89" t="s">
        <v>27</v>
      </c>
      <c r="H136" s="87"/>
      <c r="I136" s="87"/>
      <c r="J136" s="87"/>
      <c r="K136" s="87"/>
      <c r="L136" s="87"/>
      <c r="M136" s="87"/>
      <c r="N136" s="87"/>
      <c r="O136" s="87"/>
      <c r="P136" s="87"/>
      <c r="Q136" s="87"/>
      <c r="R136" s="87"/>
      <c r="S136" s="89" t="s">
        <v>28</v>
      </c>
      <c r="T136" s="87"/>
      <c r="U136" s="87"/>
      <c r="V136" s="87"/>
      <c r="W136" s="87"/>
      <c r="X136" s="87"/>
      <c r="Y136" s="87"/>
      <c r="Z136" s="87"/>
      <c r="AA136" s="87"/>
      <c r="AB136" s="87"/>
      <c r="AC136" s="87"/>
      <c r="AD136" s="88"/>
    </row>
    <row r="137" spans="1:30" ht="13.5">
      <c r="A137" s="86"/>
      <c r="B137" s="87"/>
      <c r="C137" s="87"/>
      <c r="D137" s="87"/>
      <c r="E137" s="87"/>
      <c r="F137" s="88"/>
      <c r="G137" s="89" t="s">
        <v>88</v>
      </c>
      <c r="H137" s="87"/>
      <c r="I137" s="87"/>
      <c r="J137" s="87"/>
      <c r="K137" s="87"/>
      <c r="L137" s="88"/>
      <c r="M137" s="89" t="s">
        <v>89</v>
      </c>
      <c r="N137" s="87"/>
      <c r="O137" s="87"/>
      <c r="P137" s="87"/>
      <c r="Q137" s="87"/>
      <c r="R137" s="88"/>
      <c r="S137" s="89" t="s">
        <v>88</v>
      </c>
      <c r="T137" s="87"/>
      <c r="U137" s="87"/>
      <c r="V137" s="87"/>
      <c r="W137" s="87"/>
      <c r="X137" s="88"/>
      <c r="Y137" s="89" t="s">
        <v>89</v>
      </c>
      <c r="Z137" s="87"/>
      <c r="AA137" s="87"/>
      <c r="AB137" s="87"/>
      <c r="AC137" s="87"/>
      <c r="AD137" s="88"/>
    </row>
    <row r="138" spans="1:30" ht="13.5" customHeight="1">
      <c r="A138" s="86" t="s">
        <v>96</v>
      </c>
      <c r="B138" s="87"/>
      <c r="C138" s="87"/>
      <c r="D138" s="87"/>
      <c r="E138" s="87"/>
      <c r="F138" s="88"/>
      <c r="G138" s="90" t="s">
        <v>30</v>
      </c>
      <c r="H138" s="93"/>
      <c r="I138" s="93"/>
      <c r="J138" s="93"/>
      <c r="K138" s="93"/>
      <c r="L138" s="94"/>
      <c r="M138" s="90" t="s">
        <v>1</v>
      </c>
      <c r="N138" s="91"/>
      <c r="O138" s="91"/>
      <c r="P138" s="91"/>
      <c r="Q138" s="91"/>
      <c r="R138" s="92"/>
      <c r="S138" s="90" t="s">
        <v>30</v>
      </c>
      <c r="T138" s="91"/>
      <c r="U138" s="91"/>
      <c r="V138" s="91"/>
      <c r="W138" s="91"/>
      <c r="X138" s="92"/>
      <c r="Y138" s="90" t="s">
        <v>1</v>
      </c>
      <c r="Z138" s="91"/>
      <c r="AA138" s="91"/>
      <c r="AB138" s="91"/>
      <c r="AC138" s="91"/>
      <c r="AD138" s="92"/>
    </row>
    <row r="139" spans="1:30" ht="13.5" customHeight="1">
      <c r="A139" s="86" t="s">
        <v>97</v>
      </c>
      <c r="B139" s="87"/>
      <c r="C139" s="87"/>
      <c r="D139" s="87"/>
      <c r="E139" s="87"/>
      <c r="F139" s="88"/>
      <c r="G139" s="90" t="s">
        <v>30</v>
      </c>
      <c r="H139" s="93"/>
      <c r="I139" s="93"/>
      <c r="J139" s="93"/>
      <c r="K139" s="93"/>
      <c r="L139" s="94"/>
      <c r="M139" s="90" t="str">
        <f>M138</f>
        <v>1GB以上</v>
      </c>
      <c r="N139" s="91"/>
      <c r="O139" s="91"/>
      <c r="P139" s="91"/>
      <c r="Q139" s="91"/>
      <c r="R139" s="92"/>
      <c r="S139" s="90" t="s">
        <v>64</v>
      </c>
      <c r="T139" s="93"/>
      <c r="U139" s="93"/>
      <c r="V139" s="93"/>
      <c r="W139" s="93"/>
      <c r="X139" s="94"/>
      <c r="Y139" s="90" t="s">
        <v>24</v>
      </c>
      <c r="Z139" s="91"/>
      <c r="AA139" s="91"/>
      <c r="AB139" s="91"/>
      <c r="AC139" s="91"/>
      <c r="AD139" s="92"/>
    </row>
    <row r="140" spans="1:30" ht="13.5" customHeight="1">
      <c r="A140" s="86" t="s">
        <v>32</v>
      </c>
      <c r="B140" s="87"/>
      <c r="C140" s="87"/>
      <c r="D140" s="87"/>
      <c r="E140" s="87"/>
      <c r="F140" s="88"/>
      <c r="G140" s="90" t="s">
        <v>30</v>
      </c>
      <c r="H140" s="93"/>
      <c r="I140" s="93"/>
      <c r="J140" s="93"/>
      <c r="K140" s="93"/>
      <c r="L140" s="94"/>
      <c r="M140" s="90" t="str">
        <f>M139</f>
        <v>1GB以上</v>
      </c>
      <c r="N140" s="91"/>
      <c r="O140" s="91"/>
      <c r="P140" s="91"/>
      <c r="Q140" s="91"/>
      <c r="R140" s="92"/>
      <c r="S140" s="90" t="s">
        <v>30</v>
      </c>
      <c r="T140" s="93"/>
      <c r="U140" s="93"/>
      <c r="V140" s="93"/>
      <c r="W140" s="93"/>
      <c r="X140" s="94"/>
      <c r="Y140" s="90" t="s">
        <v>1</v>
      </c>
      <c r="Z140" s="91"/>
      <c r="AA140" s="91"/>
      <c r="AB140" s="91"/>
      <c r="AC140" s="91"/>
      <c r="AD140" s="92"/>
    </row>
    <row r="141" spans="1:30" ht="13.5" customHeight="1">
      <c r="A141" s="86" t="s">
        <v>33</v>
      </c>
      <c r="B141" s="87"/>
      <c r="C141" s="87"/>
      <c r="D141" s="87"/>
      <c r="E141" s="87"/>
      <c r="F141" s="88"/>
      <c r="G141" s="90" t="s">
        <v>124</v>
      </c>
      <c r="H141" s="91"/>
      <c r="I141" s="91"/>
      <c r="J141" s="91"/>
      <c r="K141" s="91"/>
      <c r="L141" s="92"/>
      <c r="M141" s="90" t="s">
        <v>31</v>
      </c>
      <c r="N141" s="91"/>
      <c r="O141" s="91"/>
      <c r="P141" s="91"/>
      <c r="Q141" s="91"/>
      <c r="R141" s="92"/>
      <c r="S141" s="90" t="s">
        <v>124</v>
      </c>
      <c r="T141" s="91"/>
      <c r="U141" s="91"/>
      <c r="V141" s="91"/>
      <c r="W141" s="91"/>
      <c r="X141" s="92"/>
      <c r="Y141" s="90" t="s">
        <v>31</v>
      </c>
      <c r="Z141" s="91"/>
      <c r="AA141" s="91"/>
      <c r="AB141" s="91"/>
      <c r="AC141" s="91"/>
      <c r="AD141" s="92"/>
    </row>
    <row r="142" spans="1:30" ht="13.5" customHeight="1">
      <c r="A142" s="86" t="s">
        <v>37</v>
      </c>
      <c r="B142" s="87"/>
      <c r="C142" s="87"/>
      <c r="D142" s="87"/>
      <c r="E142" s="87"/>
      <c r="F142" s="88"/>
      <c r="G142" s="90" t="s">
        <v>124</v>
      </c>
      <c r="H142" s="91"/>
      <c r="I142" s="91"/>
      <c r="J142" s="91"/>
      <c r="K142" s="91"/>
      <c r="L142" s="92"/>
      <c r="M142" s="90" t="s">
        <v>24</v>
      </c>
      <c r="N142" s="91"/>
      <c r="O142" s="91"/>
      <c r="P142" s="91"/>
      <c r="Q142" s="91"/>
      <c r="R142" s="92"/>
      <c r="S142" s="90" t="s">
        <v>124</v>
      </c>
      <c r="T142" s="91"/>
      <c r="U142" s="91"/>
      <c r="V142" s="91"/>
      <c r="W142" s="91"/>
      <c r="X142" s="92"/>
      <c r="Y142" s="90" t="s">
        <v>24</v>
      </c>
      <c r="Z142" s="91"/>
      <c r="AA142" s="91"/>
      <c r="AB142" s="91"/>
      <c r="AC142" s="91"/>
      <c r="AD142" s="92"/>
    </row>
    <row r="143" spans="1:30" ht="13.5" customHeight="1">
      <c r="A143" s="86" t="s">
        <v>98</v>
      </c>
      <c r="B143" s="87"/>
      <c r="C143" s="87"/>
      <c r="D143" s="87"/>
      <c r="E143" s="87"/>
      <c r="F143" s="88"/>
      <c r="G143" s="90" t="s">
        <v>124</v>
      </c>
      <c r="H143" s="91"/>
      <c r="I143" s="91"/>
      <c r="J143" s="91"/>
      <c r="K143" s="91"/>
      <c r="L143" s="92"/>
      <c r="M143" s="90" t="s">
        <v>24</v>
      </c>
      <c r="N143" s="91"/>
      <c r="O143" s="91"/>
      <c r="P143" s="91"/>
      <c r="Q143" s="91"/>
      <c r="R143" s="92"/>
      <c r="S143" s="90" t="s">
        <v>124</v>
      </c>
      <c r="T143" s="91"/>
      <c r="U143" s="91"/>
      <c r="V143" s="91"/>
      <c r="W143" s="91"/>
      <c r="X143" s="92"/>
      <c r="Y143" s="90" t="s">
        <v>24</v>
      </c>
      <c r="Z143" s="91"/>
      <c r="AA143" s="91"/>
      <c r="AB143" s="91"/>
      <c r="AC143" s="91"/>
      <c r="AD143" s="92"/>
    </row>
    <row r="144" spans="1:30" ht="24.75" customHeight="1">
      <c r="A144" s="89" t="s">
        <v>29</v>
      </c>
      <c r="B144" s="87"/>
      <c r="C144" s="87"/>
      <c r="D144" s="87"/>
      <c r="E144" s="87"/>
      <c r="F144" s="88"/>
      <c r="G144" s="90" t="s">
        <v>124</v>
      </c>
      <c r="H144" s="91"/>
      <c r="I144" s="91"/>
      <c r="J144" s="91"/>
      <c r="K144" s="91"/>
      <c r="L144" s="92"/>
      <c r="M144" s="90" t="s">
        <v>24</v>
      </c>
      <c r="N144" s="91"/>
      <c r="O144" s="91"/>
      <c r="P144" s="91"/>
      <c r="Q144" s="91"/>
      <c r="R144" s="92"/>
      <c r="S144" s="90" t="s">
        <v>125</v>
      </c>
      <c r="T144" s="91"/>
      <c r="U144" s="91"/>
      <c r="V144" s="91"/>
      <c r="W144" s="91"/>
      <c r="X144" s="92"/>
      <c r="Y144" s="90" t="s">
        <v>31</v>
      </c>
      <c r="Z144" s="91"/>
      <c r="AA144" s="91"/>
      <c r="AB144" s="91"/>
      <c r="AC144" s="91"/>
      <c r="AD144" s="92"/>
    </row>
    <row r="146" spans="1:30" ht="13.5">
      <c r="A146" s="86"/>
      <c r="B146" s="87"/>
      <c r="C146" s="87"/>
      <c r="D146" s="87"/>
      <c r="E146" s="87"/>
      <c r="F146" s="88"/>
      <c r="G146" s="89" t="s">
        <v>112</v>
      </c>
      <c r="H146" s="87"/>
      <c r="I146" s="87"/>
      <c r="J146" s="87"/>
      <c r="K146" s="87"/>
      <c r="L146" s="87"/>
      <c r="M146" s="87"/>
      <c r="N146" s="87"/>
      <c r="O146" s="87"/>
      <c r="P146" s="87"/>
      <c r="Q146" s="87"/>
      <c r="R146" s="87"/>
      <c r="S146" s="89" t="s">
        <v>113</v>
      </c>
      <c r="T146" s="87"/>
      <c r="U146" s="87"/>
      <c r="V146" s="87"/>
      <c r="W146" s="87"/>
      <c r="X146" s="87"/>
      <c r="Y146" s="87"/>
      <c r="Z146" s="87"/>
      <c r="AA146" s="87"/>
      <c r="AB146" s="87"/>
      <c r="AC146" s="87"/>
      <c r="AD146" s="88"/>
    </row>
    <row r="147" spans="1:30" ht="24.75" customHeight="1">
      <c r="A147" s="89" t="s">
        <v>111</v>
      </c>
      <c r="B147" s="87"/>
      <c r="C147" s="87"/>
      <c r="D147" s="87"/>
      <c r="E147" s="87"/>
      <c r="F147" s="88"/>
      <c r="G147" s="90" t="s">
        <v>125</v>
      </c>
      <c r="H147" s="91"/>
      <c r="I147" s="91"/>
      <c r="J147" s="91"/>
      <c r="K147" s="91"/>
      <c r="L147" s="92"/>
      <c r="M147" s="90" t="s">
        <v>31</v>
      </c>
      <c r="N147" s="91"/>
      <c r="O147" s="91"/>
      <c r="P147" s="91"/>
      <c r="Q147" s="91"/>
      <c r="R147" s="92"/>
      <c r="S147" s="90" t="s">
        <v>125</v>
      </c>
      <c r="T147" s="91"/>
      <c r="U147" s="91"/>
      <c r="V147" s="91"/>
      <c r="W147" s="91"/>
      <c r="X147" s="92"/>
      <c r="Y147" s="90" t="s">
        <v>110</v>
      </c>
      <c r="Z147" s="91"/>
      <c r="AA147" s="91"/>
      <c r="AB147" s="91"/>
      <c r="AC147" s="91"/>
      <c r="AD147" s="92"/>
    </row>
    <row r="149" spans="1:30" ht="13.5">
      <c r="A149" s="86"/>
      <c r="B149" s="87"/>
      <c r="C149" s="87"/>
      <c r="D149" s="87"/>
      <c r="E149" s="87"/>
      <c r="F149" s="88"/>
      <c r="G149" s="89" t="s">
        <v>114</v>
      </c>
      <c r="H149" s="87"/>
      <c r="I149" s="87"/>
      <c r="J149" s="87"/>
      <c r="K149" s="87"/>
      <c r="L149" s="87"/>
      <c r="M149" s="87"/>
      <c r="N149" s="87"/>
      <c r="O149" s="87"/>
      <c r="P149" s="87"/>
      <c r="Q149" s="87"/>
      <c r="R149" s="87"/>
      <c r="S149" s="89" t="s">
        <v>122</v>
      </c>
      <c r="T149" s="87"/>
      <c r="U149" s="87"/>
      <c r="V149" s="87"/>
      <c r="W149" s="87"/>
      <c r="X149" s="87"/>
      <c r="Y149" s="87"/>
      <c r="Z149" s="87"/>
      <c r="AA149" s="87"/>
      <c r="AB149" s="87"/>
      <c r="AC149" s="87"/>
      <c r="AD149" s="87"/>
    </row>
    <row r="150" spans="1:30" ht="24.75" customHeight="1">
      <c r="A150" s="89" t="s">
        <v>111</v>
      </c>
      <c r="B150" s="87"/>
      <c r="C150" s="87"/>
      <c r="D150" s="87"/>
      <c r="E150" s="87"/>
      <c r="F150" s="88"/>
      <c r="G150" s="90" t="s">
        <v>125</v>
      </c>
      <c r="H150" s="91"/>
      <c r="I150" s="91"/>
      <c r="J150" s="91"/>
      <c r="K150" s="91"/>
      <c r="L150" s="92"/>
      <c r="M150" s="90" t="s">
        <v>116</v>
      </c>
      <c r="N150" s="91"/>
      <c r="O150" s="91"/>
      <c r="P150" s="91"/>
      <c r="Q150" s="91"/>
      <c r="R150" s="92"/>
      <c r="S150" s="90" t="s">
        <v>123</v>
      </c>
      <c r="T150" s="93"/>
      <c r="U150" s="93"/>
      <c r="V150" s="93"/>
      <c r="W150" s="93"/>
      <c r="X150" s="93"/>
      <c r="Y150" s="93"/>
      <c r="Z150" s="93"/>
      <c r="AA150" s="93"/>
      <c r="AB150" s="93"/>
      <c r="AC150" s="93"/>
      <c r="AD150" s="94"/>
    </row>
  </sheetData>
  <sheetProtection password="EAB9" sheet="1"/>
  <mergeCells count="283">
    <mergeCell ref="A96:F96"/>
    <mergeCell ref="A94:F94"/>
    <mergeCell ref="A136:F136"/>
    <mergeCell ref="A137:F137"/>
    <mergeCell ref="A113:F113"/>
    <mergeCell ref="A111:F111"/>
    <mergeCell ref="A112:F112"/>
    <mergeCell ref="A110:F110"/>
    <mergeCell ref="A138:F138"/>
    <mergeCell ref="A139:F139"/>
    <mergeCell ref="G111:AA111"/>
    <mergeCell ref="P128:R128"/>
    <mergeCell ref="X128:Z128"/>
    <mergeCell ref="P130:R131"/>
    <mergeCell ref="G110:AA110"/>
    <mergeCell ref="L124:N125"/>
    <mergeCell ref="O124:O125"/>
    <mergeCell ref="O15:Q16"/>
    <mergeCell ref="O17:Q18"/>
    <mergeCell ref="S15:U17"/>
    <mergeCell ref="G36:AA36"/>
    <mergeCell ref="A17:N18"/>
    <mergeCell ref="A23:F23"/>
    <mergeCell ref="A25:F27"/>
    <mergeCell ref="A114:F133"/>
    <mergeCell ref="G115:AD115"/>
    <mergeCell ref="H116:J119"/>
    <mergeCell ref="L116:N116"/>
    <mergeCell ref="P116:R116"/>
    <mergeCell ref="T130:V131"/>
    <mergeCell ref="W130:W131"/>
    <mergeCell ref="X130:Z131"/>
    <mergeCell ref="AB94:AD94"/>
    <mergeCell ref="X100:Z101"/>
    <mergeCell ref="AA100:AA101"/>
    <mergeCell ref="AB96:AD96"/>
    <mergeCell ref="AB95:AD95"/>
    <mergeCell ref="AB112:AD112"/>
    <mergeCell ref="AB98:AD98"/>
    <mergeCell ref="S124:S125"/>
    <mergeCell ref="T122:V122"/>
    <mergeCell ref="X122:Z122"/>
    <mergeCell ref="AB53:AD53"/>
    <mergeCell ref="AB52:AD52"/>
    <mergeCell ref="Y140:AD140"/>
    <mergeCell ref="X77:Z77"/>
    <mergeCell ref="X79:Z80"/>
    <mergeCell ref="AA79:AA80"/>
    <mergeCell ref="AB55:AD55"/>
    <mergeCell ref="X64:Z64"/>
    <mergeCell ref="AB54:AD54"/>
    <mergeCell ref="AB90:AD90"/>
    <mergeCell ref="AB100:AD101"/>
    <mergeCell ref="AB108:AD108"/>
    <mergeCell ref="L118:N119"/>
    <mergeCell ref="T124:V125"/>
    <mergeCell ref="P124:R125"/>
    <mergeCell ref="L122:N122"/>
    <mergeCell ref="O118:O119"/>
    <mergeCell ref="X116:Z116"/>
    <mergeCell ref="P122:R122"/>
    <mergeCell ref="A95:F95"/>
    <mergeCell ref="A97:F103"/>
    <mergeCell ref="S100:S101"/>
    <mergeCell ref="G144:L144"/>
    <mergeCell ref="H128:J131"/>
    <mergeCell ref="G138:L138"/>
    <mergeCell ref="G137:L137"/>
    <mergeCell ref="M138:R138"/>
    <mergeCell ref="M139:R139"/>
    <mergeCell ref="S137:X137"/>
    <mergeCell ref="G108:AA108"/>
    <mergeCell ref="P100:R101"/>
    <mergeCell ref="G28:AA28"/>
    <mergeCell ref="G35:AA35"/>
    <mergeCell ref="G30:AA30"/>
    <mergeCell ref="AB93:AD93"/>
    <mergeCell ref="T100:V101"/>
    <mergeCell ref="W100:W101"/>
    <mergeCell ref="T98:V98"/>
    <mergeCell ref="X98:Z98"/>
    <mergeCell ref="G96:AA96"/>
    <mergeCell ref="H98:J101"/>
    <mergeCell ref="L98:N98"/>
    <mergeCell ref="L100:N101"/>
    <mergeCell ref="O100:O101"/>
    <mergeCell ref="A144:F144"/>
    <mergeCell ref="G140:L140"/>
    <mergeCell ref="G141:L141"/>
    <mergeCell ref="A142:F142"/>
    <mergeCell ref="A143:F143"/>
    <mergeCell ref="G143:L143"/>
    <mergeCell ref="A140:F140"/>
    <mergeCell ref="A141:F141"/>
    <mergeCell ref="A90:F90"/>
    <mergeCell ref="G90:AA90"/>
    <mergeCell ref="S138:X138"/>
    <mergeCell ref="S139:X139"/>
    <mergeCell ref="A92:F92"/>
    <mergeCell ref="G92:AA92"/>
    <mergeCell ref="A93:F93"/>
    <mergeCell ref="G93:AA93"/>
    <mergeCell ref="G94:AA94"/>
    <mergeCell ref="A108:F108"/>
    <mergeCell ref="A1:AD1"/>
    <mergeCell ref="AB4:AD4"/>
    <mergeCell ref="AB32:AD32"/>
    <mergeCell ref="A35:F35"/>
    <mergeCell ref="A28:F28"/>
    <mergeCell ref="A29:F29"/>
    <mergeCell ref="W8:Y8"/>
    <mergeCell ref="W15:Y17"/>
    <mergeCell ref="A15:N16"/>
    <mergeCell ref="AA14:AC14"/>
    <mergeCell ref="W9:Y10"/>
    <mergeCell ref="S8:U8"/>
    <mergeCell ref="A5:F5"/>
    <mergeCell ref="G5:AD5"/>
    <mergeCell ref="S9:U10"/>
    <mergeCell ref="AA8:AC8"/>
    <mergeCell ref="O9:Q9"/>
    <mergeCell ref="O10:Q10"/>
    <mergeCell ref="AB33:AD33"/>
    <mergeCell ref="G23:AA23"/>
    <mergeCell ref="G29:AA29"/>
    <mergeCell ref="O11:Q11"/>
    <mergeCell ref="AB30:AD30"/>
    <mergeCell ref="G31:AA31"/>
    <mergeCell ref="S14:U14"/>
    <mergeCell ref="O14:Q14"/>
    <mergeCell ref="W14:Y14"/>
    <mergeCell ref="AA15:AC17"/>
    <mergeCell ref="AB23:AD23"/>
    <mergeCell ref="AB28:AD28"/>
    <mergeCell ref="G25:AA27"/>
    <mergeCell ref="AB29:AD29"/>
    <mergeCell ref="AB35:AD35"/>
    <mergeCell ref="G39:AA39"/>
    <mergeCell ref="AB42:AD42"/>
    <mergeCell ref="A43:F45"/>
    <mergeCell ref="A42:F42"/>
    <mergeCell ref="A36:F36"/>
    <mergeCell ref="G43:AA43"/>
    <mergeCell ref="A30:F30"/>
    <mergeCell ref="G32:AA32"/>
    <mergeCell ref="G33:AA33"/>
    <mergeCell ref="A31:F31"/>
    <mergeCell ref="A33:F33"/>
    <mergeCell ref="A32:F32"/>
    <mergeCell ref="A34:F34"/>
    <mergeCell ref="X58:Z58"/>
    <mergeCell ref="G54:AA54"/>
    <mergeCell ref="L58:N58"/>
    <mergeCell ref="A52:F52"/>
    <mergeCell ref="G52:AA52"/>
    <mergeCell ref="A53:F53"/>
    <mergeCell ref="AB25:AD27"/>
    <mergeCell ref="G41:AA41"/>
    <mergeCell ref="AB36:AD36"/>
    <mergeCell ref="A54:F54"/>
    <mergeCell ref="A49:F49"/>
    <mergeCell ref="G42:AA42"/>
    <mergeCell ref="G45:AA45"/>
    <mergeCell ref="A39:F39"/>
    <mergeCell ref="G44:AA44"/>
    <mergeCell ref="AB41:AD41"/>
    <mergeCell ref="A41:F41"/>
    <mergeCell ref="T118:V119"/>
    <mergeCell ref="G113:AA113"/>
    <mergeCell ref="S118:S119"/>
    <mergeCell ref="X118:Z119"/>
    <mergeCell ref="G114:AC114"/>
    <mergeCell ref="O66:O67"/>
    <mergeCell ref="P72:R73"/>
    <mergeCell ref="G53:AA53"/>
    <mergeCell ref="A55:F55"/>
    <mergeCell ref="A51:F51"/>
    <mergeCell ref="G51:AA51"/>
    <mergeCell ref="G49:AA49"/>
    <mergeCell ref="AB49:AD49"/>
    <mergeCell ref="AB51:AD51"/>
    <mergeCell ref="X66:Z67"/>
    <mergeCell ref="T64:V64"/>
    <mergeCell ref="P3:T3"/>
    <mergeCell ref="Y3:AC3"/>
    <mergeCell ref="AB43:AD45"/>
    <mergeCell ref="AB39:AD39"/>
    <mergeCell ref="G34:AA34"/>
    <mergeCell ref="G55:AA55"/>
    <mergeCell ref="AB34:AD34"/>
    <mergeCell ref="AB31:AD31"/>
    <mergeCell ref="G142:L142"/>
    <mergeCell ref="T77:V77"/>
    <mergeCell ref="AB77:AD77"/>
    <mergeCell ref="M141:R141"/>
    <mergeCell ref="M137:R137"/>
    <mergeCell ref="S79:S80"/>
    <mergeCell ref="T79:V80"/>
    <mergeCell ref="S140:X140"/>
    <mergeCell ref="Y138:AD138"/>
    <mergeCell ref="W118:W119"/>
    <mergeCell ref="M144:R144"/>
    <mergeCell ref="Y143:AD143"/>
    <mergeCell ref="M142:R142"/>
    <mergeCell ref="M143:R143"/>
    <mergeCell ref="Y142:AD142"/>
    <mergeCell ref="S142:X142"/>
    <mergeCell ref="Y144:AD144"/>
    <mergeCell ref="S144:X144"/>
    <mergeCell ref="S143:X143"/>
    <mergeCell ref="G136:R136"/>
    <mergeCell ref="M140:R140"/>
    <mergeCell ref="S136:AD136"/>
    <mergeCell ref="P118:R119"/>
    <mergeCell ref="W124:W125"/>
    <mergeCell ref="X124:Z125"/>
    <mergeCell ref="Y139:AD139"/>
    <mergeCell ref="H122:J125"/>
    <mergeCell ref="G139:L139"/>
    <mergeCell ref="Y141:AD141"/>
    <mergeCell ref="S141:X141"/>
    <mergeCell ref="Y137:AD137"/>
    <mergeCell ref="AB110:AD110"/>
    <mergeCell ref="T116:V116"/>
    <mergeCell ref="AB113:AD113"/>
    <mergeCell ref="AB111:AD111"/>
    <mergeCell ref="X72:Z73"/>
    <mergeCell ref="W79:W80"/>
    <mergeCell ref="G112:AA112"/>
    <mergeCell ref="P98:R98"/>
    <mergeCell ref="AB72:AD73"/>
    <mergeCell ref="T72:V73"/>
    <mergeCell ref="G95:AA95"/>
    <mergeCell ref="AB92:AD92"/>
    <mergeCell ref="S60:S61"/>
    <mergeCell ref="H77:J80"/>
    <mergeCell ref="L79:N80"/>
    <mergeCell ref="AB79:AD80"/>
    <mergeCell ref="W72:W73"/>
    <mergeCell ref="H70:J73"/>
    <mergeCell ref="T66:V67"/>
    <mergeCell ref="W66:W67"/>
    <mergeCell ref="T70:V70"/>
    <mergeCell ref="X70:Z70"/>
    <mergeCell ref="L77:N77"/>
    <mergeCell ref="P70:R70"/>
    <mergeCell ref="P66:R67"/>
    <mergeCell ref="P64:R64"/>
    <mergeCell ref="A76:F82"/>
    <mergeCell ref="A56:F75"/>
    <mergeCell ref="G56:AD56"/>
    <mergeCell ref="O79:O80"/>
    <mergeCell ref="P79:R80"/>
    <mergeCell ref="H64:J67"/>
    <mergeCell ref="P77:R77"/>
    <mergeCell ref="L66:N67"/>
    <mergeCell ref="L64:N64"/>
    <mergeCell ref="S66:S67"/>
    <mergeCell ref="W60:W61"/>
    <mergeCell ref="X60:Z61"/>
    <mergeCell ref="G57:AD57"/>
    <mergeCell ref="H58:J61"/>
    <mergeCell ref="P58:R58"/>
    <mergeCell ref="L60:N61"/>
    <mergeCell ref="O60:O61"/>
    <mergeCell ref="T58:V58"/>
    <mergeCell ref="T60:V61"/>
    <mergeCell ref="P60:R61"/>
    <mergeCell ref="Y147:AD147"/>
    <mergeCell ref="A146:F146"/>
    <mergeCell ref="G146:R146"/>
    <mergeCell ref="S146:AD146"/>
    <mergeCell ref="A147:F147"/>
    <mergeCell ref="G147:L147"/>
    <mergeCell ref="M147:R147"/>
    <mergeCell ref="S147:X147"/>
    <mergeCell ref="A149:F149"/>
    <mergeCell ref="G149:R149"/>
    <mergeCell ref="S149:AD149"/>
    <mergeCell ref="A150:F150"/>
    <mergeCell ref="G150:L150"/>
    <mergeCell ref="M150:R150"/>
    <mergeCell ref="S150:AD150"/>
  </mergeCells>
  <printOptions horizontalCentered="1"/>
  <pageMargins left="0.3937007874015748" right="0.3937007874015748" top="0.1968503937007874" bottom="0.1968503937007874" header="0.5118110236220472" footer="0.5118110236220472"/>
  <pageSetup horizontalDpi="600" verticalDpi="600" orientation="portrait" paperSize="9" scale="68" r:id="rId2"/>
  <rowBreaks count="1" manualBreakCount="1">
    <brk id="87" max="2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SKYSEA Client View 導入前チェックシート</dc:title>
  <dc:subject/>
  <dc:creator>Sky株式会社</dc:creator>
  <cp:keywords/>
  <dc:description/>
  <cp:lastModifiedBy/>
  <cp:lastPrinted>2009-11-26T05:38:59Z</cp:lastPrinted>
  <dcterms:created xsi:type="dcterms:W3CDTF">1900-12-31T15:00:00Z</dcterms:created>
  <dcterms:modified xsi:type="dcterms:W3CDTF">2010-02-09T00:25:30Z</dcterms:modified>
  <cp:category/>
  <cp:version/>
  <cp:contentType/>
  <cp:contentStatus/>
</cp:coreProperties>
</file>