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defaultThemeVersion="124226"/>
  <xr:revisionPtr revIDLastSave="0" documentId="8_{66199728-1F72-4EE9-9343-9D686B427834}" xr6:coauthVersionLast="45" xr6:coauthVersionMax="45" xr10:uidLastSave="{00000000-0000-0000-0000-000000000000}"/>
  <workbookProtection workbookPassword="EAB9" lockStructure="1"/>
  <bookViews>
    <workbookView xWindow="-120" yWindow="-120" windowWidth="29040" windowHeight="15840" xr2:uid="{00000000-000D-0000-FFFF-FFFF00000000}"/>
  </bookViews>
  <sheets>
    <sheet name="SKYSEAチェックシート" sheetId="9" r:id="rId1"/>
  </sheets>
  <definedNames>
    <definedName name="_xlnm.Print_Area" localSheetId="0">SKYSEAチェックシート!$A$1:$AE$118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7" i="9" l="1"/>
  <c r="AB88" i="9"/>
  <c r="R14" i="9"/>
  <c r="S11" i="9"/>
  <c r="S30" i="9"/>
  <c r="P85" i="9"/>
  <c r="S66" i="9"/>
  <c r="AB83" i="9"/>
  <c r="AB82" i="9" s="1"/>
  <c r="G104" i="9" l="1"/>
  <c r="F98" i="9"/>
  <c r="O9" i="9"/>
  <c r="P81" i="9" s="1"/>
  <c r="G103" i="9"/>
  <c r="P68" i="9"/>
  <c r="G102" i="9"/>
  <c r="D98" i="9"/>
  <c r="T87" i="9" l="1"/>
  <c r="T81" i="9"/>
  <c r="X83" i="9" s="1"/>
  <c r="X81" i="9" s="1"/>
  <c r="L68" i="9"/>
  <c r="AB70" i="9" s="1"/>
  <c r="AB69" i="9" s="1"/>
  <c r="T68" i="9"/>
  <c r="L75" i="9"/>
  <c r="AB77" i="9" s="1"/>
  <c r="T75" i="9"/>
  <c r="P75" i="9" l="1"/>
  <c r="P87" i="9"/>
  <c r="X89" i="9"/>
  <c r="X87" i="9" s="1"/>
  <c r="AA88" i="9" s="1"/>
  <c r="X77" i="9"/>
  <c r="AB76" i="9" s="1"/>
  <c r="AB93" i="9" s="1"/>
  <c r="X75" i="9"/>
  <c r="AA76" i="9" s="1"/>
  <c r="X68" i="9"/>
  <c r="X70" i="9"/>
  <c r="AA82" i="9"/>
  <c r="T93" i="9" l="1"/>
  <c r="AA69" i="9"/>
  <c r="L95" i="9"/>
  <c r="L93" i="9"/>
  <c r="P93" i="9" l="1"/>
  <c r="X93" i="9"/>
  <c r="G105" i="9" l="1"/>
  <c r="G63" i="9"/>
  <c r="K105" i="9"/>
</calcChain>
</file>

<file path=xl/sharedStrings.xml><?xml version="1.0" encoding="utf-8"?>
<sst xmlns="http://schemas.openxmlformats.org/spreadsheetml/2006/main" count="165" uniqueCount="110">
  <si>
    <t>チェック欄</t>
    <rPh sb="4" eb="5">
      <t>ラン</t>
    </rPh>
    <phoneticPr fontId="1"/>
  </si>
  <si>
    <t>■お客様情報</t>
    <rPh sb="2" eb="4">
      <t>キャクサマ</t>
    </rPh>
    <rPh sb="4" eb="6">
      <t>ジョウホウ</t>
    </rPh>
    <phoneticPr fontId="1"/>
  </si>
  <si>
    <t>お客様名</t>
    <rPh sb="1" eb="3">
      <t>キャクサマ</t>
    </rPh>
    <rPh sb="3" eb="4">
      <t>メイ</t>
    </rPh>
    <phoneticPr fontId="1"/>
  </si>
  <si>
    <t>］</t>
    <phoneticPr fontId="1"/>
  </si>
  <si>
    <t>記入者：［</t>
    <rPh sb="0" eb="3">
      <t>キニュウシャ</t>
    </rPh>
    <phoneticPr fontId="1"/>
  </si>
  <si>
    <t>記入日：［</t>
    <rPh sb="0" eb="3">
      <t>キニュウヒ</t>
    </rPh>
    <phoneticPr fontId="1"/>
  </si>
  <si>
    <t>項目</t>
    <rPh sb="0" eb="2">
      <t>コウモク</t>
    </rPh>
    <phoneticPr fontId="1"/>
  </si>
  <si>
    <t>動作環境</t>
    <rPh sb="0" eb="2">
      <t>ドウサ</t>
    </rPh>
    <rPh sb="2" eb="4">
      <t>カンキョウ</t>
    </rPh>
    <phoneticPr fontId="1"/>
  </si>
  <si>
    <t>台</t>
    <rPh sb="0" eb="1">
      <t>ダイ</t>
    </rPh>
    <phoneticPr fontId="1"/>
  </si>
  <si>
    <t>目安</t>
    <rPh sb="0" eb="2">
      <t>メヤス</t>
    </rPh>
    <phoneticPr fontId="1"/>
  </si>
  <si>
    <t>×</t>
    <phoneticPr fontId="1"/>
  </si>
  <si>
    <t>端末台数</t>
    <rPh sb="0" eb="2">
      <t>タンマツ</t>
    </rPh>
    <rPh sb="2" eb="4">
      <t>ダイスウ</t>
    </rPh>
    <phoneticPr fontId="1"/>
  </si>
  <si>
    <t>＝</t>
    <phoneticPr fontId="1"/>
  </si>
  <si>
    <t>合計</t>
    <rPh sb="0" eb="2">
      <t>ゴウケイ</t>
    </rPh>
    <phoneticPr fontId="1"/>
  </si>
  <si>
    <t>保存日数</t>
    <rPh sb="0" eb="2">
      <t>ホゾン</t>
    </rPh>
    <rPh sb="2" eb="4">
      <t>ニッスウ</t>
    </rPh>
    <phoneticPr fontId="1"/>
  </si>
  <si>
    <t>（Ａ）</t>
    <phoneticPr fontId="1"/>
  </si>
  <si>
    <t>MB／日</t>
    <rPh sb="3" eb="4">
      <t>ヒ</t>
    </rPh>
    <phoneticPr fontId="1"/>
  </si>
  <si>
    <t>日</t>
    <rPh sb="0" eb="1">
      <t>ニチ</t>
    </rPh>
    <phoneticPr fontId="1"/>
  </si>
  <si>
    <t>OS</t>
    <phoneticPr fontId="1"/>
  </si>
  <si>
    <t>CPU</t>
    <phoneticPr fontId="1"/>
  </si>
  <si>
    <t>メモリ</t>
    <phoneticPr fontId="1"/>
  </si>
  <si>
    <t>TCP/IPで通信ができる</t>
    <rPh sb="7" eb="9">
      <t>ツウシン</t>
    </rPh>
    <phoneticPr fontId="1"/>
  </si>
  <si>
    <t>1024×768　65536色以上である</t>
    <rPh sb="15" eb="17">
      <t>イジョウ</t>
    </rPh>
    <phoneticPr fontId="1"/>
  </si>
  <si>
    <t>　（既定ポート番号：52300の場合。インストール時に変更した場合は既定ポートから加算値となります）</t>
  </si>
  <si>
    <t>リモート操作を利用する場合</t>
    <rPh sb="4" eb="6">
      <t>ソウサ</t>
    </rPh>
    <rPh sb="7" eb="9">
      <t>リヨウ</t>
    </rPh>
    <rPh sb="11" eb="13">
      <t>バアイ</t>
    </rPh>
    <phoneticPr fontId="1"/>
  </si>
  <si>
    <t>（B）</t>
    <phoneticPr fontId="1"/>
  </si>
  <si>
    <t>HDD空き容量</t>
    <rPh sb="3" eb="4">
      <t>ア</t>
    </rPh>
    <rPh sb="5" eb="7">
      <t>ヨウリョウ</t>
    </rPh>
    <phoneticPr fontId="1"/>
  </si>
  <si>
    <r>
      <t>●構成要件</t>
    </r>
    <r>
      <rPr>
        <b/>
        <sz val="8"/>
        <rFont val="ＭＳ Ｐゴシック"/>
        <family val="3"/>
        <charset val="128"/>
      </rPr>
      <t>(案件の要件を記載してください)</t>
    </r>
    <rPh sb="1" eb="3">
      <t>コウセイ</t>
    </rPh>
    <rPh sb="3" eb="5">
      <t>ヨウケン</t>
    </rPh>
    <rPh sb="6" eb="8">
      <t>アンケン</t>
    </rPh>
    <rPh sb="9" eb="11">
      <t>ヨウケン</t>
    </rPh>
    <rPh sb="12" eb="14">
      <t>キサイ</t>
    </rPh>
    <phoneticPr fontId="1"/>
  </si>
  <si>
    <t>GB</t>
    <phoneticPr fontId="1"/>
  </si>
  <si>
    <t>MB/日</t>
    <rPh sb="3" eb="4">
      <t>ニチ</t>
    </rPh>
    <phoneticPr fontId="1"/>
  </si>
  <si>
    <t>録画時間/日</t>
    <rPh sb="0" eb="2">
      <t>ロクガ</t>
    </rPh>
    <rPh sb="2" eb="4">
      <t>ジカン</t>
    </rPh>
    <rPh sb="5" eb="6">
      <t>ニチ</t>
    </rPh>
    <phoneticPr fontId="1"/>
  </si>
  <si>
    <t>×</t>
    <phoneticPr fontId="1"/>
  </si>
  <si>
    <t>日数</t>
    <rPh sb="0" eb="2">
      <t>ニッスウ</t>
    </rPh>
    <phoneticPr fontId="1"/>
  </si>
  <si>
    <t>日</t>
    <rPh sb="0" eb="1">
      <t>ヒ</t>
    </rPh>
    <phoneticPr fontId="1"/>
  </si>
  <si>
    <t>通信ポート</t>
    <rPh sb="0" eb="2">
      <t>ツウシン</t>
    </rPh>
    <phoneticPr fontId="1"/>
  </si>
  <si>
    <t>通信帯域</t>
    <rPh sb="0" eb="2">
      <t>ツウシン</t>
    </rPh>
    <rPh sb="2" eb="4">
      <t>タイイキ</t>
    </rPh>
    <phoneticPr fontId="1"/>
  </si>
  <si>
    <t>画面操作録画</t>
    <rPh sb="0" eb="2">
      <t>ガメン</t>
    </rPh>
    <rPh sb="2" eb="4">
      <t>ソウサ</t>
    </rPh>
    <rPh sb="4" eb="6">
      <t>ロクガ</t>
    </rPh>
    <phoneticPr fontId="1"/>
  </si>
  <si>
    <t>時間/日</t>
    <rPh sb="0" eb="2">
      <t>ジカン</t>
    </rPh>
    <rPh sb="3" eb="4">
      <t>ニチ</t>
    </rPh>
    <phoneticPr fontId="1"/>
  </si>
  <si>
    <t>MB</t>
    <phoneticPr fontId="1"/>
  </si>
  <si>
    <t>OS</t>
    <phoneticPr fontId="1"/>
  </si>
  <si>
    <t>CPU</t>
    <phoneticPr fontId="1"/>
  </si>
  <si>
    <t>HDD</t>
    <phoneticPr fontId="1"/>
  </si>
  <si>
    <t>ディスプレイ</t>
    <phoneticPr fontId="1"/>
  </si>
  <si>
    <t>録画保存日数</t>
    <rPh sb="0" eb="2">
      <t>ロクガ</t>
    </rPh>
    <rPh sb="2" eb="4">
      <t>ホゾン</t>
    </rPh>
    <rPh sb="4" eb="6">
      <t>ニッスウ</t>
    </rPh>
    <phoneticPr fontId="1"/>
  </si>
  <si>
    <t>日本語版のOSのみを利用する</t>
    <rPh sb="0" eb="3">
      <t>ニホンゴ</t>
    </rPh>
    <rPh sb="3" eb="4">
      <t>バン</t>
    </rPh>
    <rPh sb="10" eb="12">
      <t>リヨウ</t>
    </rPh>
    <phoneticPr fontId="1"/>
  </si>
  <si>
    <t>リモート操作を利用する場合、10Mbps以上の帯域が利用できる</t>
    <rPh sb="4" eb="6">
      <t>ソウサ</t>
    </rPh>
    <rPh sb="7" eb="9">
      <t>リヨウ</t>
    </rPh>
    <rPh sb="11" eb="13">
      <t>バアイ</t>
    </rPh>
    <rPh sb="20" eb="22">
      <t>イジョウ</t>
    </rPh>
    <rPh sb="23" eb="25">
      <t>タイイキ</t>
    </rPh>
    <rPh sb="26" eb="28">
      <t>リヨウ</t>
    </rPh>
    <phoneticPr fontId="1"/>
  </si>
  <si>
    <r>
      <t>●オプション要件</t>
    </r>
    <r>
      <rPr>
        <b/>
        <sz val="8"/>
        <rFont val="ＭＳ Ｐゴシック"/>
        <family val="3"/>
        <charset val="128"/>
      </rPr>
      <t>(監査ログ)</t>
    </r>
    <rPh sb="6" eb="8">
      <t>ヨウケン</t>
    </rPh>
    <rPh sb="9" eb="11">
      <t>カンサ</t>
    </rPh>
    <phoneticPr fontId="1"/>
  </si>
  <si>
    <t>空き容量が15GB 以上ある</t>
    <rPh sb="0" eb="1">
      <t>ア</t>
    </rPh>
    <rPh sb="2" eb="4">
      <t>ヨウリョウ</t>
    </rPh>
    <rPh sb="10" eb="12">
      <t>イジョウ</t>
    </rPh>
    <phoneticPr fontId="1"/>
  </si>
  <si>
    <t>※上記以外は、端末機と同様です。</t>
    <rPh sb="1" eb="3">
      <t>ジョウキ</t>
    </rPh>
    <rPh sb="3" eb="5">
      <t>イガイ</t>
    </rPh>
    <rPh sb="7" eb="10">
      <t>タンマツキ</t>
    </rPh>
    <rPh sb="11" eb="13">
      <t>ドウヨウ</t>
    </rPh>
    <phoneticPr fontId="1"/>
  </si>
  <si>
    <t>（C）</t>
    <phoneticPr fontId="1"/>
  </si>
  <si>
    <t>＜その他の注意事項＞</t>
  </si>
  <si>
    <t>その他の制限事項、注意事項につきましては、別途資料をご覧ください。</t>
  </si>
  <si>
    <t>●構成(すべてに該当しなかった場合は、お問い合わせください)</t>
    <rPh sb="1" eb="3">
      <t>コウセイ</t>
    </rPh>
    <rPh sb="8" eb="10">
      <t>ガイトウ</t>
    </rPh>
    <rPh sb="15" eb="17">
      <t>バアイ</t>
    </rPh>
    <rPh sb="20" eb="21">
      <t>ト</t>
    </rPh>
    <rPh sb="22" eb="23">
      <t>ア</t>
    </rPh>
    <phoneticPr fontId="1"/>
  </si>
  <si>
    <t>●ネットワーク全体(すべてに該当するかチェックしてください)</t>
    <rPh sb="7" eb="9">
      <t>ゼンタイ</t>
    </rPh>
    <rPh sb="14" eb="16">
      <t>ガイトウ</t>
    </rPh>
    <phoneticPr fontId="1"/>
  </si>
  <si>
    <t>●サーバー監査の対象となるサーバー(すべてに該当するかチェックしてください)</t>
    <rPh sb="5" eb="7">
      <t>カンサ</t>
    </rPh>
    <rPh sb="8" eb="10">
      <t>タイショウ</t>
    </rPh>
    <rPh sb="22" eb="24">
      <t>ガイトウ</t>
    </rPh>
    <phoneticPr fontId="1"/>
  </si>
  <si>
    <t>サーバー監査</t>
    <rPh sb="4" eb="6">
      <t>カンサ</t>
    </rPh>
    <phoneticPr fontId="1"/>
  </si>
  <si>
    <t>各種必要ＨＤＤ容量は弊社推奨の参考値になります。ご利用環境により異なります。</t>
  </si>
  <si>
    <t>下記の通信ポートを使用してTCP/IPにてすべてのコンピューターが双方向に通信可能であること</t>
    <rPh sb="0" eb="2">
      <t>カキ</t>
    </rPh>
    <rPh sb="3" eb="5">
      <t>ツウシン</t>
    </rPh>
    <rPh sb="9" eb="11">
      <t>シヨウ</t>
    </rPh>
    <rPh sb="33" eb="36">
      <t>ソウホウコウ</t>
    </rPh>
    <rPh sb="37" eb="39">
      <t>ツウシン</t>
    </rPh>
    <rPh sb="39" eb="41">
      <t>カノウ</t>
    </rPh>
    <phoneticPr fontId="1"/>
  </si>
  <si>
    <t>1GB以上</t>
    <rPh sb="3" eb="5">
      <t>イジョウ</t>
    </rPh>
    <phoneticPr fontId="1"/>
  </si>
  <si>
    <t>送信メールログ</t>
    <rPh sb="0" eb="2">
      <t>ソウシン</t>
    </rPh>
    <phoneticPr fontId="1"/>
  </si>
  <si>
    <t>※以降のチェック項目にひとつでも該当しない項目がある場合は、一度お問い合わせください</t>
    <rPh sb="1" eb="3">
      <t>イコウ</t>
    </rPh>
    <rPh sb="8" eb="10">
      <t>コウモク</t>
    </rPh>
    <rPh sb="16" eb="18">
      <t>ガイトウ</t>
    </rPh>
    <rPh sb="21" eb="23">
      <t>コウモク</t>
    </rPh>
    <rPh sb="26" eb="28">
      <t>バアイ</t>
    </rPh>
    <rPh sb="30" eb="32">
      <t>イチド</t>
    </rPh>
    <rPh sb="33" eb="34">
      <t>ト</t>
    </rPh>
    <rPh sb="35" eb="36">
      <t>ア</t>
    </rPh>
    <phoneticPr fontId="1"/>
  </si>
  <si>
    <t>サーバー台数</t>
    <rPh sb="4" eb="6">
      <t>ダイスウ</t>
    </rPh>
    <phoneticPr fontId="1"/>
  </si>
  <si>
    <t>（D）</t>
    <phoneticPr fontId="1"/>
  </si>
  <si>
    <t>安全係数</t>
    <rPh sb="0" eb="2">
      <t>アンゼン</t>
    </rPh>
    <rPh sb="2" eb="4">
      <t>ケイスウ</t>
    </rPh>
    <phoneticPr fontId="1"/>
  </si>
  <si>
    <t>ログ保管日数</t>
    <rPh sb="2" eb="4">
      <t>ホカン</t>
    </rPh>
    <rPh sb="4" eb="6">
      <t>ニッスウ</t>
    </rPh>
    <phoneticPr fontId="1"/>
  </si>
  <si>
    <t>日</t>
    <rPh sb="0" eb="1">
      <t>ニチ</t>
    </rPh>
    <phoneticPr fontId="1"/>
  </si>
  <si>
    <t>ネットワーク</t>
    <phoneticPr fontId="1"/>
  </si>
  <si>
    <t>下記をすべて合計したもの
※実際のHDD容量には、OSインストール容量として御社規定の容量を、別途追加してください</t>
    <rPh sb="0" eb="2">
      <t>カキ</t>
    </rPh>
    <rPh sb="6" eb="8">
      <t>ゴウケイ</t>
    </rPh>
    <phoneticPr fontId="1"/>
  </si>
  <si>
    <t>＋</t>
    <phoneticPr fontId="1"/>
  </si>
  <si>
    <t>×</t>
    <phoneticPr fontId="1"/>
  </si>
  <si>
    <t>GB</t>
    <phoneticPr fontId="1"/>
  </si>
  <si>
    <t>GB</t>
    <phoneticPr fontId="1"/>
  </si>
  <si>
    <r>
      <t>●オプション要件</t>
    </r>
    <r>
      <rPr>
        <b/>
        <sz val="8"/>
        <rFont val="ＭＳ Ｐゴシック"/>
        <family val="3"/>
        <charset val="128"/>
      </rPr>
      <t>(一日、一台あたり)</t>
    </r>
    <rPh sb="6" eb="8">
      <t>ヨウケン</t>
    </rPh>
    <rPh sb="9" eb="11">
      <t>イチニチ</t>
    </rPh>
    <rPh sb="12" eb="14">
      <t>イチダイ</t>
    </rPh>
    <phoneticPr fontId="1"/>
  </si>
  <si>
    <t>ログを圧縮して保存する(非圧縮時 1MB/日　／ 圧縮時　0.5MB/日)</t>
    <rPh sb="3" eb="5">
      <t>アッシュク</t>
    </rPh>
    <rPh sb="7" eb="9">
      <t>ホゾン</t>
    </rPh>
    <rPh sb="12" eb="13">
      <t>ヒ</t>
    </rPh>
    <rPh sb="13" eb="15">
      <t>アッシュク</t>
    </rPh>
    <rPh sb="15" eb="16">
      <t>ジ</t>
    </rPh>
    <rPh sb="21" eb="22">
      <t>ニチ</t>
    </rPh>
    <rPh sb="25" eb="27">
      <t>アッシュク</t>
    </rPh>
    <rPh sb="27" eb="28">
      <t>ジ</t>
    </rPh>
    <rPh sb="35" eb="36">
      <t>ニチ</t>
    </rPh>
    <phoneticPr fontId="1"/>
  </si>
  <si>
    <t>※ログ保存日数には、データサーバー上にログを
   蓄積しておく日数を入力してください。
　 ログ保管日数には、弊社のバックアップ機能を利用
　 して、障害時リストア用データの保存やログの長期
　 保管を行う場合、その合計日数を入力してください。
　 安全係数には、予測容量に対して何倍の予備容量を
　 見込むか、任意の倍率を入力してください。</t>
    <phoneticPr fontId="1"/>
  </si>
  <si>
    <t>ログ保管容量</t>
    <rPh sb="2" eb="4">
      <t>ホカン</t>
    </rPh>
    <rPh sb="4" eb="6">
      <t>ヨウリョウ</t>
    </rPh>
    <phoneticPr fontId="1"/>
  </si>
  <si>
    <t>クリップボードログ</t>
    <phoneticPr fontId="1"/>
  </si>
  <si>
    <r>
      <t xml:space="preserve"> 操作ログ
</t>
    </r>
    <r>
      <rPr>
        <sz val="6"/>
        <rFont val="ＭＳ Ｐゴシック"/>
        <family val="3"/>
        <charset val="128"/>
      </rPr>
      <t>＋</t>
    </r>
    <r>
      <rPr>
        <sz val="7.5"/>
        <rFont val="ＭＳ Ｐゴシック"/>
        <family val="3"/>
        <charset val="128"/>
      </rPr>
      <t xml:space="preserve">
送信メールログ
</t>
    </r>
    <r>
      <rPr>
        <sz val="6"/>
        <rFont val="ＭＳ Ｐゴシック"/>
        <family val="3"/>
        <charset val="128"/>
      </rPr>
      <t xml:space="preserve">＋
</t>
    </r>
    <r>
      <rPr>
        <sz val="7.5"/>
        <rFont val="ＭＳ Ｐゴシック"/>
        <family val="3"/>
        <charset val="128"/>
      </rPr>
      <t>クリップボードログ</t>
    </r>
    <phoneticPr fontId="1"/>
  </si>
  <si>
    <t>HDD (データサーバー)</t>
    <phoneticPr fontId="1"/>
  </si>
  <si>
    <t>端末1台あたりの目安として、操作ログ：1MB/日(非圧縮）、画面操作録画：20MB/時間　としています。
保存期間、端末台数に応じて必要なHDD容量を計算してください。
※操作ログの目安(1MB/日）には、クリップボードログは含まれていません。</t>
    <rPh sb="0" eb="2">
      <t>タンマツ</t>
    </rPh>
    <rPh sb="25" eb="26">
      <t>ヒ</t>
    </rPh>
    <rPh sb="26" eb="28">
      <t>アッシュク</t>
    </rPh>
    <rPh sb="58" eb="60">
      <t>タンマツ</t>
    </rPh>
    <rPh sb="63" eb="64">
      <t>オウ</t>
    </rPh>
    <phoneticPr fontId="1"/>
  </si>
  <si>
    <t>1000Mbps以上</t>
    <rPh sb="8" eb="10">
      <t>イジョウ</t>
    </rPh>
    <phoneticPr fontId="1"/>
  </si>
  <si>
    <t>●その他構成(該当する場合チェックしてください)</t>
    <rPh sb="3" eb="4">
      <t>タ</t>
    </rPh>
    <rPh sb="4" eb="6">
      <t>コウセイ</t>
    </rPh>
    <rPh sb="7" eb="9">
      <t>ガイトウ</t>
    </rPh>
    <rPh sb="11" eb="13">
      <t>バアイ</t>
    </rPh>
    <phoneticPr fontId="1"/>
  </si>
  <si>
    <t>●オプション構成(該当する場合チェックしてください)</t>
    <rPh sb="6" eb="8">
      <t>コウセイ</t>
    </rPh>
    <rPh sb="9" eb="11">
      <t>ガイトウ</t>
    </rPh>
    <rPh sb="13" eb="15">
      <t>バアイ</t>
    </rPh>
    <phoneticPr fontId="1"/>
  </si>
  <si>
    <t>サーバー監査ログを利用する
(右側に想定されているサーバーの利用者を入力してください)</t>
    <rPh sb="4" eb="6">
      <t>カンサ</t>
    </rPh>
    <rPh sb="18" eb="20">
      <t>ソウテイ</t>
    </rPh>
    <rPh sb="30" eb="33">
      <t>リヨウシャ</t>
    </rPh>
    <rPh sb="34" eb="36">
      <t>ニュウリョク</t>
    </rPh>
    <phoneticPr fontId="1"/>
  </si>
  <si>
    <t xml:space="preserve">（Ａ）＋（Ｂ） </t>
    <phoneticPr fontId="1"/>
  </si>
  <si>
    <t xml:space="preserve">（Ｃ）＋（Ｄ） </t>
    <phoneticPr fontId="1"/>
  </si>
  <si>
    <t>送信メールログを利用する
(右側に想定されている1日の1台あたりの送信メール容量を入力してください)</t>
    <rPh sb="0" eb="2">
      <t>ソウシン</t>
    </rPh>
    <rPh sb="8" eb="10">
      <t>リヨウ</t>
    </rPh>
    <rPh sb="14" eb="16">
      <t>ミギガワ</t>
    </rPh>
    <rPh sb="17" eb="19">
      <t>ソウテイ</t>
    </rPh>
    <rPh sb="25" eb="26">
      <t>ニチ</t>
    </rPh>
    <rPh sb="28" eb="29">
      <t>ダイ</t>
    </rPh>
    <rPh sb="33" eb="35">
      <t>ソウシン</t>
    </rPh>
    <rPh sb="38" eb="40">
      <t>ヨウリョウ</t>
    </rPh>
    <rPh sb="41" eb="43">
      <t>ニュウリョク</t>
    </rPh>
    <phoneticPr fontId="1"/>
  </si>
  <si>
    <t>画面操作録画を利用する
(右側に想定されている1日の1台あたりの録画時間を入力してください)</t>
    <rPh sb="2" eb="4">
      <t>ソウサ</t>
    </rPh>
    <rPh sb="37" eb="39">
      <t>ニュウリョク</t>
    </rPh>
    <phoneticPr fontId="1"/>
  </si>
  <si>
    <t>※チェック欄は自動入力</t>
    <phoneticPr fontId="1"/>
  </si>
  <si>
    <t>監査対象サーバー×500＋端末台数は5000以下である</t>
    <phoneticPr fontId="1"/>
  </si>
  <si>
    <t>4コア / 8スレッド / 2.53GHz 以上</t>
    <phoneticPr fontId="1"/>
  </si>
  <si>
    <t>8GB (監査対象サーバー×300＋端末台数は3000以下である場合は4GBでも可)</t>
    <rPh sb="32" eb="34">
      <t>バアイ</t>
    </rPh>
    <rPh sb="40" eb="41">
      <t>カ</t>
    </rPh>
    <phoneticPr fontId="1"/>
  </si>
  <si>
    <t>OS</t>
    <phoneticPr fontId="1"/>
  </si>
  <si>
    <t>CPU</t>
    <phoneticPr fontId="1"/>
  </si>
  <si>
    <t>メモリ</t>
    <phoneticPr fontId="1"/>
  </si>
  <si>
    <t>ネットワーク</t>
    <phoneticPr fontId="1"/>
  </si>
  <si>
    <t>■サーバー</t>
    <phoneticPr fontId="1"/>
  </si>
  <si>
    <t>Syslog送信を利用する
(ITセキュリティ対策強化オプションに同梱)
※Syslog送信を利用される場合、サーバー構成についてはお問い合わせください</t>
    <rPh sb="6" eb="8">
      <t>ソウシン</t>
    </rPh>
    <rPh sb="9" eb="11">
      <t>リヨウ</t>
    </rPh>
    <rPh sb="33" eb="35">
      <t>ドウコン</t>
    </rPh>
    <rPh sb="44" eb="46">
      <t>ソウシン</t>
    </rPh>
    <rPh sb="47" eb="49">
      <t>リヨウ</t>
    </rPh>
    <rPh sb="52" eb="54">
      <t>バアイ</t>
    </rPh>
    <rPh sb="59" eb="61">
      <t>コウセイ</t>
    </rPh>
    <rPh sb="67" eb="68">
      <t>ト</t>
    </rPh>
    <rPh sb="69" eb="70">
      <t>ア</t>
    </rPh>
    <phoneticPr fontId="1"/>
  </si>
  <si>
    <t>　【TCP】 52300 ・52304 ・52306 ・52308 ・52309 ・52312 ・52313 ・52314
　【UDP】 52305 ・52306 ・52307 ・52309 ・52310 ・52311 ・52314</t>
    <phoneticPr fontId="1"/>
  </si>
  <si>
    <t>Windows 2000 Server : SP4
Windows Server 2003 : Standard / Enterprise : SP1 / SP2 / R2 SPなし / R2 SP2
Windows Server 2008 : Standard / Enterprise : SPなし / SP2 / R2 SPなし / R2 SP1
Windows Server 2012 : Standard / Datacenter : SPなし / R2 SPなし
Windows Server 2016 : Standard / Datacenter : SPなし
Windows Server 2019 : Standard / Datacenter : SPなし
※日本語版以外のOSには、対応しておりません。</t>
    <phoneticPr fontId="1"/>
  </si>
  <si>
    <t>ログ保管容量は（850MB×ログ保管日数）で計算しております。</t>
  </si>
  <si>
    <t>●本文中に記載されている事項の一部または全部を複写、改変、転載することは、いかなる理由、形態を問わず禁じます。</t>
    <phoneticPr fontId="1"/>
  </si>
  <si>
    <t>●本文中に記載されている事項は予告なく変更することがあります。</t>
  </si>
  <si>
    <t>■データサーバー</t>
    <phoneticPr fontId="1"/>
  </si>
  <si>
    <t>Intel Pentium 4/3GHz以上</t>
    <phoneticPr fontId="1"/>
  </si>
  <si>
    <t>●SKYSEA および SKYSEA Client View は、Ｓｋｙ株式会社の登録商標です。●その他記載されている会社名、商品名は、各社の登録商標または商標です。</t>
    <phoneticPr fontId="1"/>
  </si>
  <si>
    <t>Windows Server 2012 : Standard / Datacenter : SPなし / R2 SPなし
Windows Server 2016 : Standard / Datacenter : SPなし
Windows Server 2019 : Standard / Datacenter : SPなし
※日本語版以外のOSには、対応しておりません。</t>
    <phoneticPr fontId="1"/>
  </si>
  <si>
    <t>※監査対象サーバーの性能上の上限は、イベントログ件数で1日あたり800万レコードです。
　データサーバーの性能上の上限は、操作ログの場合は端末5000台まで、
　イベントログについては、1日あたり8000万レコードとなります。
　本シートでは監査対象サーバーが性能上の上限までイベントログを出力すると
　いう想定で算出します。
　上記条件での弊社検証による、イベントログの想定容量は、直近4ヶ月分が850MB/日、それ以降のログは
　370MB/日です。データ保全のため、当月を含む4ヶ月分を、二つの異なるデータ形式で格納しています。
　想定されるイベントログの件数が、上記の想定より少ない場合は、別途お問い合わせください。</t>
    <rPh sb="247" eb="248">
      <t>フタ</t>
    </rPh>
    <phoneticPr fontId="1"/>
  </si>
  <si>
    <t>SKYSEA Client View サーバー監査導入前チェックシート(Ver.15.21向け)</t>
    <rPh sb="23" eb="25">
      <t>カンサ</t>
    </rPh>
    <rPh sb="25" eb="27">
      <t>ドウニュウ</t>
    </rPh>
    <rPh sb="27" eb="28">
      <t>マエ</t>
    </rPh>
    <rPh sb="45" eb="46">
      <t>ム</t>
    </rPh>
    <phoneticPr fontId="1"/>
  </si>
  <si>
    <t>2020/5/18 Ver.15.21版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</si>
</sst>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7.5"/>
      <name val="ＭＳ Ｐゴシック"/>
      <family val="3"/>
      <charset val="128"/>
    </font>
    <font>
      <b/>
      <sz val="7.5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sz val="16"/>
      <color theme="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3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92">
    <xf numFmtId="0" fontId="0" fillId="0" borderId="0" xfId="0">
      <alignment vertical="center"/>
    </xf>
    <xf numFmtId="0" fontId="0" fillId="2" borderId="0" xfId="0" applyFill="1" applyProtection="1">
      <alignment vertical="center"/>
      <protection hidden="1"/>
    </xf>
    <xf numFmtId="0" fontId="0" fillId="2" borderId="0" xfId="0" applyFill="1" applyAlignment="1" applyProtection="1">
      <alignment horizontal="right" vertical="center"/>
      <protection hidden="1"/>
    </xf>
    <xf numFmtId="0" fontId="3" fillId="2" borderId="0" xfId="0" applyFont="1" applyFill="1" applyProtection="1">
      <alignment vertical="center"/>
      <protection hidden="1"/>
    </xf>
    <xf numFmtId="0" fontId="2" fillId="2" borderId="0" xfId="0" applyFont="1" applyFill="1" applyProtection="1">
      <alignment vertical="center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vertical="center"/>
      <protection hidden="1"/>
    </xf>
    <xf numFmtId="0" fontId="6" fillId="2" borderId="0" xfId="0" applyFont="1" applyFill="1" applyBorder="1" applyAlignment="1" applyProtection="1">
      <alignment vertical="center"/>
      <protection hidden="1"/>
    </xf>
    <xf numFmtId="0" fontId="6" fillId="2" borderId="1" xfId="0" applyFont="1" applyFill="1" applyBorder="1" applyAlignment="1" applyProtection="1">
      <alignment vertical="center"/>
      <protection hidden="1"/>
    </xf>
    <xf numFmtId="0" fontId="0" fillId="2" borderId="2" xfId="0" applyFill="1" applyBorder="1" applyAlignment="1" applyProtection="1">
      <alignment vertical="center"/>
      <protection hidden="1"/>
    </xf>
    <xf numFmtId="0" fontId="0" fillId="2" borderId="1" xfId="0" applyFill="1" applyBorder="1" applyAlignment="1" applyProtection="1">
      <alignment vertical="center"/>
      <protection hidden="1"/>
    </xf>
    <xf numFmtId="0" fontId="6" fillId="2" borderId="2" xfId="0" applyFont="1" applyFill="1" applyBorder="1" applyAlignment="1" applyProtection="1">
      <alignment horizontal="center" vertical="center"/>
      <protection hidden="1"/>
    </xf>
    <xf numFmtId="0" fontId="0" fillId="2" borderId="3" xfId="0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vertical="center"/>
      <protection hidden="1"/>
    </xf>
    <xf numFmtId="0" fontId="6" fillId="2" borderId="4" xfId="0" applyFont="1" applyFill="1" applyBorder="1" applyAlignment="1" applyProtection="1">
      <alignment vertical="center"/>
      <protection hidden="1"/>
    </xf>
    <xf numFmtId="0" fontId="6" fillId="2" borderId="0" xfId="0" applyFont="1" applyFill="1" applyProtection="1">
      <alignment vertical="center"/>
      <protection hidden="1"/>
    </xf>
    <xf numFmtId="0" fontId="5" fillId="2" borderId="4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right" vertical="center"/>
      <protection hidden="1"/>
    </xf>
    <xf numFmtId="0" fontId="4" fillId="2" borderId="5" xfId="0" applyFont="1" applyFill="1" applyBorder="1" applyAlignment="1" applyProtection="1">
      <alignment horizontal="left" vertical="center"/>
      <protection hidden="1"/>
    </xf>
    <xf numFmtId="0" fontId="4" fillId="2" borderId="0" xfId="0" applyFont="1" applyFill="1" applyBorder="1" applyAlignment="1" applyProtection="1">
      <alignment horizontal="left" vertical="center"/>
      <protection hidden="1"/>
    </xf>
    <xf numFmtId="0" fontId="6" fillId="2" borderId="5" xfId="0" applyFont="1" applyFill="1" applyBorder="1" applyAlignment="1" applyProtection="1">
      <alignment horizontal="right" vertical="center"/>
      <protection hidden="1"/>
    </xf>
    <xf numFmtId="0" fontId="5" fillId="2" borderId="0" xfId="0" applyFont="1" applyFill="1" applyBorder="1" applyAlignment="1" applyProtection="1">
      <alignment horizontal="left" vertical="center"/>
      <protection hidden="1"/>
    </xf>
    <xf numFmtId="0" fontId="6" fillId="2" borderId="0" xfId="0" applyFont="1" applyFill="1" applyBorder="1" applyAlignment="1" applyProtection="1">
      <alignment horizontal="right" vertical="center"/>
      <protection hidden="1"/>
    </xf>
    <xf numFmtId="0" fontId="6" fillId="2" borderId="6" xfId="0" applyFont="1" applyFill="1" applyBorder="1" applyAlignment="1" applyProtection="1">
      <alignment horizontal="center" vertical="center"/>
      <protection hidden="1"/>
    </xf>
    <xf numFmtId="0" fontId="6" fillId="2" borderId="7" xfId="0" applyFont="1" applyFill="1" applyBorder="1" applyAlignment="1" applyProtection="1">
      <alignment vertical="center"/>
      <protection hidden="1"/>
    </xf>
    <xf numFmtId="0" fontId="5" fillId="2" borderId="7" xfId="0" applyFont="1" applyFill="1" applyBorder="1" applyAlignment="1" applyProtection="1">
      <alignment horizontal="left" vertical="center"/>
      <protection hidden="1"/>
    </xf>
    <xf numFmtId="0" fontId="0" fillId="2" borderId="0" xfId="0" applyFill="1" applyBorder="1" applyProtection="1">
      <alignment vertical="center"/>
      <protection hidden="1"/>
    </xf>
    <xf numFmtId="0" fontId="5" fillId="2" borderId="0" xfId="0" applyFont="1" applyFill="1" applyProtection="1">
      <alignment vertical="center"/>
      <protection hidden="1"/>
    </xf>
    <xf numFmtId="0" fontId="9" fillId="2" borderId="2" xfId="0" applyFont="1" applyFill="1" applyBorder="1" applyProtection="1">
      <alignment vertical="center"/>
      <protection hidden="1"/>
    </xf>
    <xf numFmtId="0" fontId="9" fillId="2" borderId="0" xfId="0" applyFont="1" applyFill="1" applyBorder="1" applyProtection="1">
      <alignment vertical="center"/>
      <protection hidden="1"/>
    </xf>
    <xf numFmtId="0" fontId="5" fillId="2" borderId="0" xfId="0" applyFont="1" applyFill="1" applyBorder="1" applyProtection="1">
      <alignment vertical="center"/>
      <protection hidden="1"/>
    </xf>
    <xf numFmtId="0" fontId="6" fillId="2" borderId="8" xfId="0" applyFont="1" applyFill="1" applyBorder="1" applyAlignment="1" applyProtection="1">
      <alignment horizontal="left" vertical="center" wrapText="1"/>
      <protection hidden="1"/>
    </xf>
    <xf numFmtId="0" fontId="2" fillId="2" borderId="2" xfId="0" applyFont="1" applyFill="1" applyBorder="1" applyProtection="1">
      <alignment vertical="center"/>
      <protection hidden="1"/>
    </xf>
    <xf numFmtId="0" fontId="2" fillId="2" borderId="0" xfId="0" applyFont="1" applyFill="1" applyBorder="1" applyProtection="1">
      <alignment vertical="center"/>
      <protection hidden="1"/>
    </xf>
    <xf numFmtId="0" fontId="0" fillId="2" borderId="8" xfId="0" applyFill="1" applyBorder="1" applyAlignment="1" applyProtection="1">
      <alignment horizontal="left" vertical="center"/>
      <protection hidden="1"/>
    </xf>
    <xf numFmtId="0" fontId="0" fillId="2" borderId="8" xfId="0" applyFill="1" applyBorder="1" applyAlignment="1" applyProtection="1">
      <alignment vertical="center"/>
      <protection hidden="1"/>
    </xf>
    <xf numFmtId="0" fontId="3" fillId="2" borderId="6" xfId="0" applyFont="1" applyFill="1" applyBorder="1" applyProtection="1">
      <alignment vertical="center"/>
      <protection hidden="1"/>
    </xf>
    <xf numFmtId="0" fontId="2" fillId="2" borderId="6" xfId="0" applyFont="1" applyFill="1" applyBorder="1" applyProtection="1">
      <alignment vertical="center"/>
      <protection hidden="1"/>
    </xf>
    <xf numFmtId="0" fontId="0" fillId="2" borderId="6" xfId="0" applyFill="1" applyBorder="1" applyProtection="1">
      <alignment vertical="center"/>
      <protection hidden="1"/>
    </xf>
    <xf numFmtId="0" fontId="6" fillId="2" borderId="6" xfId="0" applyFont="1" applyFill="1" applyBorder="1" applyAlignment="1" applyProtection="1">
      <alignment vertical="center"/>
      <protection hidden="1"/>
    </xf>
    <xf numFmtId="0" fontId="5" fillId="2" borderId="4" xfId="0" applyFont="1" applyFill="1" applyBorder="1" applyAlignment="1" applyProtection="1">
      <alignment horizontal="left" vertical="center" wrapText="1"/>
      <protection hidden="1"/>
    </xf>
    <xf numFmtId="0" fontId="5" fillId="2" borderId="0" xfId="0" applyFont="1" applyFill="1" applyBorder="1" applyAlignment="1" applyProtection="1">
      <alignment horizontal="left" vertical="center" wrapText="1"/>
      <protection hidden="1"/>
    </xf>
    <xf numFmtId="0" fontId="5" fillId="2" borderId="9" xfId="0" applyFont="1" applyFill="1" applyBorder="1" applyAlignment="1" applyProtection="1">
      <alignment horizontal="left" vertical="center" wrapText="1"/>
      <protection hidden="1"/>
    </xf>
    <xf numFmtId="0" fontId="0" fillId="2" borderId="9" xfId="0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left" vertical="center"/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4" fillId="2" borderId="6" xfId="0" applyFont="1" applyFill="1" applyBorder="1" applyAlignment="1" applyProtection="1">
      <alignment horizontal="left" vertical="center"/>
      <protection hidden="1"/>
    </xf>
    <xf numFmtId="0" fontId="0" fillId="2" borderId="6" xfId="0" applyFill="1" applyBorder="1" applyAlignment="1" applyProtection="1">
      <alignment horizontal="center" vertical="center"/>
      <protection hidden="1"/>
    </xf>
    <xf numFmtId="0" fontId="0" fillId="2" borderId="10" xfId="0" applyFill="1" applyBorder="1" applyAlignment="1" applyProtection="1">
      <alignment horizontal="center" vertical="center"/>
      <protection hidden="1"/>
    </xf>
    <xf numFmtId="0" fontId="6" fillId="2" borderId="6" xfId="0" applyFont="1" applyFill="1" applyBorder="1" applyAlignment="1" applyProtection="1">
      <alignment horizontal="right" vertical="center"/>
      <protection hidden="1"/>
    </xf>
    <xf numFmtId="0" fontId="4" fillId="2" borderId="6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Protection="1">
      <alignment vertical="center"/>
      <protection locked="0" hidden="1"/>
    </xf>
    <xf numFmtId="0" fontId="11" fillId="2" borderId="0" xfId="0" applyFont="1" applyFill="1" applyBorder="1" applyAlignment="1" applyProtection="1">
      <alignment horizontal="left" vertical="center"/>
      <protection hidden="1"/>
    </xf>
    <xf numFmtId="0" fontId="0" fillId="2" borderId="0" xfId="0" applyFill="1" applyProtection="1">
      <alignment vertical="center"/>
      <protection locked="0" hidden="1"/>
    </xf>
    <xf numFmtId="0" fontId="6" fillId="2" borderId="0" xfId="0" applyFont="1" applyFill="1" applyBorder="1" applyAlignment="1" applyProtection="1">
      <alignment horizontal="left" vertical="top"/>
      <protection hidden="1"/>
    </xf>
    <xf numFmtId="0" fontId="15" fillId="2" borderId="0" xfId="0" applyFont="1" applyFill="1" applyBorder="1" applyAlignment="1" applyProtection="1">
      <alignment horizontal="left" vertical="center"/>
      <protection hidden="1"/>
    </xf>
    <xf numFmtId="0" fontId="16" fillId="2" borderId="0" xfId="0" applyFont="1" applyFill="1" applyBorder="1" applyAlignment="1" applyProtection="1">
      <alignment horizontal="left" vertical="center"/>
      <protection hidden="1"/>
    </xf>
    <xf numFmtId="0" fontId="17" fillId="2" borderId="0" xfId="0" applyFont="1" applyFill="1" applyAlignment="1" applyProtection="1">
      <alignment horizontal="center" vertical="center"/>
      <protection hidden="1"/>
    </xf>
    <xf numFmtId="0" fontId="8" fillId="5" borderId="0" xfId="0" applyFont="1" applyFill="1" applyAlignment="1" applyProtection="1">
      <protection hidden="1"/>
    </xf>
    <xf numFmtId="0" fontId="0" fillId="5" borderId="0" xfId="0" applyFont="1" applyFill="1" applyProtection="1">
      <alignment vertical="center"/>
      <protection hidden="1"/>
    </xf>
    <xf numFmtId="0" fontId="5" fillId="2" borderId="0" xfId="0" applyFont="1" applyFill="1" applyAlignment="1" applyProtection="1">
      <alignment horizontal="center" vertical="center"/>
      <protection locked="0" hidden="1"/>
    </xf>
    <xf numFmtId="0" fontId="0" fillId="5" borderId="0" xfId="0" applyFont="1" applyFill="1" applyAlignment="1" applyProtection="1">
      <alignment horizontal="left" vertical="center" wrapText="1"/>
      <protection hidden="1"/>
    </xf>
    <xf numFmtId="0" fontId="2" fillId="2" borderId="9" xfId="0" applyFont="1" applyFill="1" applyBorder="1" applyAlignment="1" applyProtection="1">
      <alignment horizontal="left" vertical="top" wrapText="1"/>
      <protection hidden="1"/>
    </xf>
    <xf numFmtId="0" fontId="6" fillId="5" borderId="8" xfId="0" applyFont="1" applyFill="1" applyBorder="1" applyAlignment="1" applyProtection="1">
      <alignment vertical="center"/>
      <protection hidden="1"/>
    </xf>
    <xf numFmtId="0" fontId="0" fillId="5" borderId="8" xfId="0" applyFill="1" applyBorder="1" applyAlignment="1" applyProtection="1">
      <alignment vertical="center"/>
      <protection hidden="1"/>
    </xf>
    <xf numFmtId="0" fontId="12" fillId="5" borderId="0" xfId="0" applyFont="1" applyFill="1" applyBorder="1" applyAlignment="1" applyProtection="1">
      <alignment vertical="center"/>
      <protection hidden="1"/>
    </xf>
    <xf numFmtId="0" fontId="0" fillId="5" borderId="0" xfId="0" applyFill="1" applyBorder="1" applyAlignment="1">
      <alignment vertical="center"/>
    </xf>
    <xf numFmtId="0" fontId="6" fillId="5" borderId="0" xfId="0" applyFont="1" applyFill="1" applyBorder="1" applyAlignment="1" applyProtection="1">
      <alignment horizontal="center" vertical="center"/>
      <protection locked="0" hidden="1"/>
    </xf>
    <xf numFmtId="0" fontId="0" fillId="5" borderId="0" xfId="0" applyFill="1" applyBorder="1" applyProtection="1">
      <alignment vertical="center"/>
      <protection locked="0" hidden="1"/>
    </xf>
    <xf numFmtId="0" fontId="0" fillId="5" borderId="0" xfId="0" applyFill="1" applyBorder="1" applyAlignment="1" applyProtection="1">
      <alignment vertical="center"/>
      <protection hidden="1"/>
    </xf>
    <xf numFmtId="0" fontId="0" fillId="5" borderId="0" xfId="0" applyFill="1" applyBorder="1" applyAlignment="1" applyProtection="1">
      <alignment horizontal="right" vertical="center"/>
      <protection locked="0" hidden="1"/>
    </xf>
    <xf numFmtId="0" fontId="4" fillId="5" borderId="0" xfId="0" applyFont="1" applyFill="1" applyBorder="1" applyAlignment="1" applyProtection="1">
      <alignment horizontal="left" vertical="center"/>
      <protection hidden="1"/>
    </xf>
    <xf numFmtId="0" fontId="6" fillId="5" borderId="0" xfId="0" applyFont="1" applyFill="1" applyBorder="1" applyAlignment="1" applyProtection="1">
      <alignment horizontal="right" vertical="center"/>
      <protection hidden="1"/>
    </xf>
    <xf numFmtId="0" fontId="5" fillId="5" borderId="0" xfId="0" applyFont="1" applyFill="1" applyBorder="1" applyAlignment="1" applyProtection="1">
      <alignment horizontal="left" vertical="center"/>
      <protection hidden="1"/>
    </xf>
    <xf numFmtId="0" fontId="0" fillId="5" borderId="0" xfId="0" applyFill="1" applyProtection="1">
      <alignment vertical="center"/>
      <protection hidden="1"/>
    </xf>
    <xf numFmtId="0" fontId="18" fillId="5" borderId="0" xfId="0" applyFont="1" applyFill="1" applyProtection="1">
      <alignment vertical="center"/>
      <protection hidden="1"/>
    </xf>
    <xf numFmtId="0" fontId="18" fillId="2" borderId="0" xfId="0" applyFont="1" applyFill="1" applyBorder="1" applyAlignment="1" applyProtection="1">
      <alignment vertical="center"/>
      <protection hidden="1"/>
    </xf>
    <xf numFmtId="0" fontId="18" fillId="2" borderId="0" xfId="0" applyFont="1" applyFill="1" applyProtection="1">
      <alignment vertical="center"/>
      <protection hidden="1"/>
    </xf>
    <xf numFmtId="0" fontId="0" fillId="2" borderId="0" xfId="0" applyFill="1" applyBorder="1" applyAlignment="1" applyProtection="1">
      <alignment horizontal="center" vertical="center" shrinkToFit="1"/>
      <protection hidden="1"/>
    </xf>
    <xf numFmtId="0" fontId="17" fillId="5" borderId="0" xfId="0" applyFont="1" applyFill="1" applyAlignment="1" applyProtection="1">
      <alignment horizontal="center" vertical="center"/>
      <protection hidden="1"/>
    </xf>
    <xf numFmtId="0" fontId="18" fillId="5" borderId="0" xfId="0" applyFont="1" applyFill="1" applyBorder="1" applyAlignment="1" applyProtection="1">
      <alignment horizontal="center" vertical="center"/>
      <protection hidden="1"/>
    </xf>
    <xf numFmtId="0" fontId="15" fillId="5" borderId="0" xfId="0" applyFont="1" applyFill="1" applyBorder="1" applyAlignment="1" applyProtection="1">
      <alignment horizontal="left" vertical="center"/>
      <protection hidden="1"/>
    </xf>
    <xf numFmtId="0" fontId="18" fillId="5" borderId="0" xfId="0" applyFont="1" applyFill="1" applyAlignment="1">
      <alignment vertical="center"/>
    </xf>
    <xf numFmtId="0" fontId="16" fillId="5" borderId="0" xfId="0" applyFont="1" applyFill="1" applyBorder="1" applyAlignment="1" applyProtection="1">
      <alignment horizontal="left" vertical="center"/>
      <protection hidden="1"/>
    </xf>
    <xf numFmtId="0" fontId="18" fillId="2" borderId="0" xfId="0" applyFont="1" applyFill="1" applyBorder="1" applyAlignment="1" applyProtection="1">
      <alignment horizontal="center" vertical="center"/>
      <protection hidden="1"/>
    </xf>
    <xf numFmtId="0" fontId="14" fillId="5" borderId="6" xfId="0" applyFont="1" applyFill="1" applyBorder="1" applyProtection="1">
      <alignment vertical="center"/>
      <protection hidden="1"/>
    </xf>
    <xf numFmtId="0" fontId="2" fillId="5" borderId="6" xfId="0" applyFont="1" applyFill="1" applyBorder="1" applyProtection="1">
      <alignment vertical="center"/>
      <protection hidden="1"/>
    </xf>
    <xf numFmtId="0" fontId="0" fillId="5" borderId="6" xfId="0" applyFill="1" applyBorder="1" applyProtection="1">
      <alignment vertical="center"/>
      <protection hidden="1"/>
    </xf>
    <xf numFmtId="0" fontId="3" fillId="5" borderId="6" xfId="0" applyFont="1" applyFill="1" applyBorder="1" applyProtection="1">
      <alignment vertical="center"/>
      <protection hidden="1"/>
    </xf>
    <xf numFmtId="0" fontId="18" fillId="5" borderId="6" xfId="0" applyFont="1" applyFill="1" applyBorder="1" applyAlignment="1" applyProtection="1">
      <alignment vertical="center" wrapText="1"/>
      <protection hidden="1"/>
    </xf>
    <xf numFmtId="0" fontId="6" fillId="5" borderId="6" xfId="0" applyFont="1" applyFill="1" applyBorder="1" applyAlignment="1" applyProtection="1">
      <alignment vertical="center"/>
      <protection hidden="1"/>
    </xf>
    <xf numFmtId="0" fontId="17" fillId="2" borderId="0" xfId="0" applyFont="1" applyFill="1" applyBorder="1" applyAlignment="1" applyProtection="1">
      <alignment vertical="center"/>
      <protection hidden="1"/>
    </xf>
    <xf numFmtId="0" fontId="6" fillId="5" borderId="0" xfId="0" applyFont="1" applyFill="1" applyProtection="1">
      <alignment vertical="center"/>
      <protection hidden="1"/>
    </xf>
    <xf numFmtId="0" fontId="4" fillId="2" borderId="15" xfId="0" applyFont="1" applyFill="1" applyBorder="1" applyAlignment="1" applyProtection="1">
      <alignment horizontal="center" vertical="center"/>
      <protection hidden="1"/>
    </xf>
    <xf numFmtId="0" fontId="4" fillId="2" borderId="5" xfId="0" applyFont="1" applyFill="1" applyBorder="1" applyAlignment="1" applyProtection="1">
      <alignment horizontal="center" vertical="center"/>
      <protection hidden="1"/>
    </xf>
    <xf numFmtId="0" fontId="4" fillId="2" borderId="16" xfId="0" applyFont="1" applyFill="1" applyBorder="1" applyAlignment="1" applyProtection="1">
      <alignment horizontal="center" vertical="center"/>
      <protection hidden="1"/>
    </xf>
    <xf numFmtId="0" fontId="4" fillId="2" borderId="17" xfId="0" applyFont="1" applyFill="1" applyBorder="1" applyAlignment="1" applyProtection="1">
      <alignment horizontal="center" vertical="center"/>
      <protection hidden="1"/>
    </xf>
    <xf numFmtId="0" fontId="4" fillId="2" borderId="18" xfId="0" applyFont="1" applyFill="1" applyBorder="1" applyAlignment="1" applyProtection="1">
      <alignment horizontal="center" vertical="center"/>
      <protection hidden="1"/>
    </xf>
    <xf numFmtId="0" fontId="4" fillId="2" borderId="19" xfId="0" applyFont="1" applyFill="1" applyBorder="1" applyAlignment="1" applyProtection="1">
      <alignment horizontal="center" vertical="center"/>
      <protection hidden="1"/>
    </xf>
    <xf numFmtId="0" fontId="4" fillId="2" borderId="23" xfId="0" applyFont="1" applyFill="1" applyBorder="1" applyAlignment="1" applyProtection="1">
      <alignment horizontal="center" vertical="center"/>
      <protection hidden="1"/>
    </xf>
    <xf numFmtId="0" fontId="4" fillId="2" borderId="22" xfId="0" applyFont="1" applyFill="1" applyBorder="1" applyAlignment="1" applyProtection="1">
      <alignment horizontal="center" vertical="center"/>
      <protection hidden="1"/>
    </xf>
    <xf numFmtId="0" fontId="4" fillId="2" borderId="25" xfId="0" applyFont="1" applyFill="1" applyBorder="1" applyAlignment="1" applyProtection="1">
      <alignment horizontal="center" vertical="center"/>
      <protection hidden="1"/>
    </xf>
    <xf numFmtId="0" fontId="0" fillId="0" borderId="25" xfId="0" applyBorder="1" applyAlignment="1">
      <alignment horizontal="center" vertical="center"/>
    </xf>
    <xf numFmtId="0" fontId="4" fillId="2" borderId="24" xfId="0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>
      <alignment horizontal="center" vertical="center" wrapText="1"/>
    </xf>
    <xf numFmtId="0" fontId="14" fillId="2" borderId="11" xfId="0" applyFont="1" applyFill="1" applyBorder="1" applyAlignment="1" applyProtection="1">
      <alignment horizontal="left" vertical="center"/>
      <protection hidden="1"/>
    </xf>
    <xf numFmtId="0" fontId="14" fillId="2" borderId="8" xfId="0" applyFont="1" applyFill="1" applyBorder="1" applyAlignment="1" applyProtection="1">
      <alignment horizontal="left" vertical="center"/>
      <protection hidden="1"/>
    </xf>
    <xf numFmtId="0" fontId="14" fillId="2" borderId="12" xfId="0" applyFont="1" applyFill="1" applyBorder="1" applyAlignment="1" applyProtection="1">
      <alignment horizontal="left" vertical="center"/>
      <protection hidden="1"/>
    </xf>
    <xf numFmtId="0" fontId="0" fillId="2" borderId="3" xfId="0" applyFill="1" applyBorder="1" applyAlignment="1" applyProtection="1">
      <alignment horizontal="center" vertical="center"/>
      <protection hidden="1"/>
    </xf>
    <xf numFmtId="0" fontId="0" fillId="2" borderId="13" xfId="0" applyFill="1" applyBorder="1" applyAlignment="1" applyProtection="1">
      <alignment horizontal="center" vertical="center"/>
      <protection hidden="1"/>
    </xf>
    <xf numFmtId="0" fontId="5" fillId="5" borderId="11" xfId="0" applyFont="1" applyFill="1" applyBorder="1" applyAlignment="1" applyProtection="1">
      <alignment horizontal="center" vertical="center" wrapText="1"/>
      <protection hidden="1"/>
    </xf>
    <xf numFmtId="0" fontId="5" fillId="5" borderId="8" xfId="0" applyFont="1" applyFill="1" applyBorder="1" applyAlignment="1" applyProtection="1">
      <alignment horizontal="center" vertical="center" wrapText="1"/>
      <protection hidden="1"/>
    </xf>
    <xf numFmtId="0" fontId="5" fillId="5" borderId="12" xfId="0" applyFont="1" applyFill="1" applyBorder="1" applyAlignment="1" applyProtection="1">
      <alignment horizontal="center" vertical="center" wrapText="1"/>
      <protection hidden="1"/>
    </xf>
    <xf numFmtId="0" fontId="14" fillId="2" borderId="13" xfId="0" applyFont="1" applyFill="1" applyBorder="1" applyAlignment="1" applyProtection="1">
      <alignment horizontal="left" vertical="center"/>
      <protection hidden="1"/>
    </xf>
    <xf numFmtId="0" fontId="14" fillId="2" borderId="1" xfId="0" applyFont="1" applyFill="1" applyBorder="1" applyAlignment="1" applyProtection="1">
      <alignment horizontal="left" vertical="center"/>
      <protection hidden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5" fillId="2" borderId="3" xfId="0" applyFont="1" applyFill="1" applyBorder="1" applyAlignment="1" applyProtection="1">
      <alignment horizontal="center" vertical="center" wrapText="1"/>
      <protection hidden="1"/>
    </xf>
    <xf numFmtId="0" fontId="0" fillId="0" borderId="1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4" fillId="2" borderId="15" xfId="0" applyFont="1" applyFill="1" applyBorder="1" applyAlignment="1" applyProtection="1">
      <alignment horizontal="right" vertical="center"/>
      <protection hidden="1"/>
    </xf>
    <xf numFmtId="0" fontId="14" fillId="0" borderId="5" xfId="0" applyFont="1" applyBorder="1" applyAlignment="1">
      <alignment horizontal="right" vertical="center"/>
    </xf>
    <xf numFmtId="0" fontId="14" fillId="0" borderId="16" xfId="0" applyFont="1" applyBorder="1" applyAlignment="1">
      <alignment horizontal="right" vertical="center"/>
    </xf>
    <xf numFmtId="0" fontId="14" fillId="0" borderId="17" xfId="0" applyFont="1" applyBorder="1" applyAlignment="1">
      <alignment horizontal="right" vertical="center"/>
    </xf>
    <xf numFmtId="0" fontId="14" fillId="0" borderId="18" xfId="0" applyFont="1" applyBorder="1" applyAlignment="1">
      <alignment horizontal="right" vertical="center"/>
    </xf>
    <xf numFmtId="0" fontId="14" fillId="0" borderId="19" xfId="0" applyFont="1" applyBorder="1" applyAlignment="1">
      <alignment horizontal="right" vertical="center"/>
    </xf>
    <xf numFmtId="0" fontId="6" fillId="2" borderId="20" xfId="0" applyFont="1" applyFill="1" applyBorder="1" applyAlignment="1" applyProtection="1">
      <alignment horizontal="left" vertical="center" wrapText="1"/>
      <protection hidden="1"/>
    </xf>
    <xf numFmtId="0" fontId="0" fillId="0" borderId="8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5" fillId="2" borderId="13" xfId="0" applyFont="1" applyFill="1" applyBorder="1" applyAlignment="1" applyProtection="1">
      <alignment horizontal="center" vertical="center"/>
      <protection hidden="1"/>
    </xf>
    <xf numFmtId="0" fontId="6" fillId="2" borderId="1" xfId="0" applyFont="1" applyFill="1" applyBorder="1" applyAlignment="1" applyProtection="1">
      <alignment horizontal="left" vertical="center" wrapText="1"/>
      <protection hidden="1"/>
    </xf>
    <xf numFmtId="0" fontId="6" fillId="2" borderId="2" xfId="0" applyFont="1" applyFill="1" applyBorder="1" applyAlignment="1" applyProtection="1">
      <alignment horizontal="left" vertical="center" wrapText="1"/>
      <protection hidden="1"/>
    </xf>
    <xf numFmtId="0" fontId="6" fillId="5" borderId="2" xfId="0" applyFont="1" applyFill="1" applyBorder="1" applyAlignment="1" applyProtection="1">
      <alignment horizontal="center" vertical="center"/>
      <protection hidden="1"/>
    </xf>
    <xf numFmtId="0" fontId="6" fillId="5" borderId="3" xfId="0" applyFont="1" applyFill="1" applyBorder="1" applyAlignment="1" applyProtection="1">
      <alignment horizontal="center" vertical="center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  <protection hidden="1"/>
    </xf>
    <xf numFmtId="0" fontId="0" fillId="2" borderId="8" xfId="0" applyFill="1" applyBorder="1" applyAlignment="1" applyProtection="1">
      <alignment horizontal="center" vertical="center"/>
      <protection hidden="1"/>
    </xf>
    <xf numFmtId="0" fontId="0" fillId="2" borderId="12" xfId="0" applyFill="1" applyBorder="1" applyAlignment="1" applyProtection="1">
      <alignment horizontal="center" vertical="center"/>
      <protection hidden="1"/>
    </xf>
    <xf numFmtId="0" fontId="0" fillId="2" borderId="14" xfId="0" applyFill="1" applyBorder="1" applyAlignment="1" applyProtection="1">
      <alignment horizontal="center" vertical="center"/>
      <protection hidden="1"/>
    </xf>
    <xf numFmtId="0" fontId="0" fillId="2" borderId="6" xfId="0" applyFill="1" applyBorder="1" applyAlignment="1" applyProtection="1">
      <alignment horizontal="center" vertical="center"/>
      <protection hidden="1"/>
    </xf>
    <xf numFmtId="0" fontId="0" fillId="2" borderId="10" xfId="0" applyFill="1" applyBorder="1" applyAlignment="1" applyProtection="1">
      <alignment horizontal="center" vertical="center"/>
      <protection hidden="1"/>
    </xf>
    <xf numFmtId="0" fontId="12" fillId="5" borderId="0" xfId="0" applyFont="1" applyFill="1" applyAlignment="1">
      <alignment horizontal="left" vertical="center" wrapText="1"/>
    </xf>
    <xf numFmtId="0" fontId="6" fillId="5" borderId="11" xfId="0" applyFont="1" applyFill="1" applyBorder="1" applyAlignment="1" applyProtection="1">
      <alignment vertical="center" wrapText="1"/>
      <protection hidden="1"/>
    </xf>
    <xf numFmtId="0" fontId="0" fillId="0" borderId="14" xfId="0" applyBorder="1" applyAlignment="1">
      <alignment vertical="center" wrapText="1"/>
    </xf>
    <xf numFmtId="0" fontId="6" fillId="3" borderId="11" xfId="0" applyFont="1" applyFill="1" applyBorder="1" applyAlignment="1" applyProtection="1">
      <alignment horizontal="center" vertical="center"/>
      <protection locked="0" hidden="1"/>
    </xf>
    <xf numFmtId="0" fontId="0" fillId="3" borderId="8" xfId="0" applyFill="1" applyBorder="1" applyAlignment="1" applyProtection="1">
      <alignment horizontal="center" vertical="center"/>
      <protection locked="0" hidden="1"/>
    </xf>
    <xf numFmtId="0" fontId="0" fillId="3" borderId="12" xfId="0" applyFill="1" applyBorder="1" applyAlignment="1" applyProtection="1">
      <alignment horizontal="center" vertical="center"/>
      <protection locked="0" hidden="1"/>
    </xf>
    <xf numFmtId="0" fontId="0" fillId="3" borderId="14" xfId="0" applyFill="1" applyBorder="1" applyAlignment="1" applyProtection="1">
      <alignment horizontal="center" vertical="center"/>
      <protection locked="0" hidden="1"/>
    </xf>
    <xf numFmtId="0" fontId="0" fillId="3" borderId="6" xfId="0" applyFill="1" applyBorder="1" applyAlignment="1" applyProtection="1">
      <alignment horizontal="center" vertical="center"/>
      <protection locked="0" hidden="1"/>
    </xf>
    <xf numFmtId="0" fontId="0" fillId="3" borderId="10" xfId="0" applyFill="1" applyBorder="1" applyAlignment="1" applyProtection="1">
      <alignment horizontal="center" vertical="center"/>
      <protection locked="0"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5" fillId="2" borderId="3" xfId="0" applyFont="1" applyFill="1" applyBorder="1" applyAlignment="1" applyProtection="1">
      <alignment horizontal="center" vertical="center"/>
      <protection hidden="1"/>
    </xf>
    <xf numFmtId="0" fontId="13" fillId="2" borderId="1" xfId="0" applyFont="1" applyFill="1" applyBorder="1" applyAlignment="1" applyProtection="1">
      <alignment vertical="center"/>
      <protection hidden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6" borderId="1" xfId="0" applyFont="1" applyFill="1" applyBorder="1" applyAlignment="1" applyProtection="1">
      <alignment horizontal="center" vertical="center"/>
      <protection locked="0" hidden="1"/>
    </xf>
    <xf numFmtId="0" fontId="0" fillId="6" borderId="2" xfId="0" applyFont="1" applyFill="1" applyBorder="1" applyProtection="1">
      <alignment vertical="center"/>
      <protection locked="0" hidden="1"/>
    </xf>
    <xf numFmtId="0" fontId="0" fillId="6" borderId="3" xfId="0" applyFont="1" applyFill="1" applyBorder="1" applyProtection="1">
      <alignment vertical="center"/>
      <protection locked="0" hidden="1"/>
    </xf>
    <xf numFmtId="0" fontId="6" fillId="3" borderId="8" xfId="0" applyFont="1" applyFill="1" applyBorder="1" applyAlignment="1" applyProtection="1">
      <alignment horizontal="center" vertical="center"/>
      <protection locked="0" hidden="1"/>
    </xf>
    <xf numFmtId="0" fontId="6" fillId="3" borderId="12" xfId="0" applyFont="1" applyFill="1" applyBorder="1" applyAlignment="1" applyProtection="1">
      <alignment horizontal="center" vertical="center"/>
      <protection locked="0" hidden="1"/>
    </xf>
    <xf numFmtId="0" fontId="6" fillId="3" borderId="14" xfId="0" applyFont="1" applyFill="1" applyBorder="1" applyAlignment="1" applyProtection="1">
      <alignment horizontal="center" vertical="center"/>
      <protection locked="0" hidden="1"/>
    </xf>
    <xf numFmtId="0" fontId="6" fillId="3" borderId="6" xfId="0" applyFont="1" applyFill="1" applyBorder="1" applyAlignment="1" applyProtection="1">
      <alignment horizontal="center" vertical="center"/>
      <protection locked="0" hidden="1"/>
    </xf>
    <xf numFmtId="0" fontId="6" fillId="3" borderId="10" xfId="0" applyFont="1" applyFill="1" applyBorder="1" applyAlignment="1" applyProtection="1">
      <alignment horizontal="center" vertical="center"/>
      <protection locked="0" hidden="1"/>
    </xf>
    <xf numFmtId="0" fontId="12" fillId="2" borderId="0" xfId="0" applyFont="1" applyFill="1" applyBorder="1" applyAlignment="1" applyProtection="1">
      <alignment horizontal="left" vertical="top" wrapText="1"/>
      <protection hidden="1"/>
    </xf>
    <xf numFmtId="0" fontId="12" fillId="0" borderId="0" xfId="0" applyFont="1" applyAlignment="1">
      <alignment horizontal="left" vertical="top"/>
    </xf>
    <xf numFmtId="0" fontId="15" fillId="5" borderId="0" xfId="0" applyFont="1" applyFill="1" applyBorder="1" applyAlignment="1" applyProtection="1">
      <alignment horizontal="left" vertical="center"/>
      <protection hidden="1"/>
    </xf>
    <xf numFmtId="0" fontId="18" fillId="5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6" fillId="2" borderId="1" xfId="0" applyFont="1" applyFill="1" applyBorder="1" applyAlignment="1" applyProtection="1">
      <alignment horizontal="center" vertical="center" shrinkToFit="1"/>
      <protection hidden="1"/>
    </xf>
    <xf numFmtId="0" fontId="6" fillId="2" borderId="2" xfId="0" applyFont="1" applyFill="1" applyBorder="1" applyAlignment="1" applyProtection="1">
      <alignment horizontal="center" vertical="center" shrinkToFit="1"/>
      <protection hidden="1"/>
    </xf>
    <xf numFmtId="0" fontId="6" fillId="2" borderId="3" xfId="0" applyFont="1" applyFill="1" applyBorder="1" applyAlignment="1" applyProtection="1">
      <alignment horizontal="center" vertical="center" shrinkToFit="1"/>
      <protection hidden="1"/>
    </xf>
    <xf numFmtId="0" fontId="6" fillId="5" borderId="1" xfId="0" applyFont="1" applyFill="1" applyBorder="1" applyAlignment="1" applyProtection="1">
      <alignment horizontal="left" vertical="center"/>
      <protection hidden="1"/>
    </xf>
    <xf numFmtId="0" fontId="6" fillId="5" borderId="2" xfId="0" applyFont="1" applyFill="1" applyBorder="1" applyAlignment="1" applyProtection="1">
      <alignment horizontal="left" vertical="center"/>
      <protection hidden="1"/>
    </xf>
    <xf numFmtId="0" fontId="6" fillId="5" borderId="3" xfId="0" applyFont="1" applyFill="1" applyBorder="1" applyAlignment="1" applyProtection="1">
      <alignment horizontal="left" vertical="center"/>
      <protection hidden="1"/>
    </xf>
    <xf numFmtId="0" fontId="19" fillId="4" borderId="0" xfId="0" applyFont="1" applyFill="1" applyAlignment="1" applyProtection="1">
      <alignment horizontal="center" vertical="center"/>
      <protection hidden="1"/>
    </xf>
    <xf numFmtId="0" fontId="20" fillId="4" borderId="0" xfId="0" applyFont="1" applyFill="1" applyAlignment="1" applyProtection="1">
      <alignment horizontal="center" vertical="center"/>
      <protection hidden="1"/>
    </xf>
    <xf numFmtId="0" fontId="4" fillId="2" borderId="26" xfId="0" applyFont="1" applyFill="1" applyBorder="1" applyAlignment="1" applyProtection="1">
      <alignment horizontal="center" vertical="center"/>
      <protection hidden="1"/>
    </xf>
    <xf numFmtId="0" fontId="6" fillId="2" borderId="27" xfId="0" applyFont="1" applyFill="1" applyBorder="1" applyAlignment="1" applyProtection="1">
      <alignment horizontal="center" vertical="center"/>
      <protection hidden="1"/>
    </xf>
    <xf numFmtId="0" fontId="0" fillId="2" borderId="28" xfId="0" applyFill="1" applyBorder="1" applyAlignment="1" applyProtection="1">
      <alignment horizontal="center" vertical="center"/>
      <protection hidden="1"/>
    </xf>
    <xf numFmtId="0" fontId="0" fillId="2" borderId="29" xfId="0" applyFill="1" applyBorder="1" applyAlignment="1" applyProtection="1">
      <alignment horizontal="center" vertical="center"/>
      <protection hidden="1"/>
    </xf>
    <xf numFmtId="0" fontId="7" fillId="3" borderId="15" xfId="0" applyFont="1" applyFill="1" applyBorder="1" applyAlignment="1" applyProtection="1">
      <alignment horizontal="right" vertical="center"/>
      <protection locked="0" hidden="1"/>
    </xf>
    <xf numFmtId="0" fontId="0" fillId="3" borderId="5" xfId="0" applyFill="1" applyBorder="1" applyAlignment="1" applyProtection="1">
      <alignment horizontal="right" vertical="center"/>
      <protection locked="0" hidden="1"/>
    </xf>
    <xf numFmtId="0" fontId="0" fillId="3" borderId="16" xfId="0" applyFill="1" applyBorder="1" applyAlignment="1" applyProtection="1">
      <alignment horizontal="right" vertical="center"/>
      <protection locked="0" hidden="1"/>
    </xf>
    <xf numFmtId="0" fontId="0" fillId="3" borderId="17" xfId="0" applyFill="1" applyBorder="1" applyAlignment="1" applyProtection="1">
      <alignment horizontal="right" vertical="center"/>
      <protection locked="0" hidden="1"/>
    </xf>
    <xf numFmtId="0" fontId="0" fillId="3" borderId="18" xfId="0" applyFill="1" applyBorder="1" applyAlignment="1" applyProtection="1">
      <alignment horizontal="right" vertical="center"/>
      <protection locked="0" hidden="1"/>
    </xf>
    <xf numFmtId="0" fontId="0" fillId="3" borderId="19" xfId="0" applyFill="1" applyBorder="1" applyAlignment="1" applyProtection="1">
      <alignment horizontal="right" vertical="center"/>
      <protection locked="0"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6" fillId="2" borderId="29" xfId="0" applyFont="1" applyFill="1" applyBorder="1" applyAlignment="1" applyProtection="1">
      <alignment horizontal="center" vertical="center"/>
      <protection hidden="1"/>
    </xf>
    <xf numFmtId="0" fontId="0" fillId="2" borderId="13" xfId="0" applyFill="1" applyBorder="1" applyAlignment="1" applyProtection="1">
      <alignment vertical="center"/>
      <protection hidden="1"/>
    </xf>
    <xf numFmtId="0" fontId="0" fillId="2" borderId="13" xfId="0" applyFill="1" applyBorder="1" applyAlignment="1" applyProtection="1">
      <alignment vertical="center"/>
      <protection locked="0" hidden="1"/>
    </xf>
    <xf numFmtId="0" fontId="6" fillId="5" borderId="27" xfId="0" applyFont="1" applyFill="1" applyBorder="1" applyAlignment="1" applyProtection="1">
      <alignment horizontal="center" vertical="center" shrinkToFit="1"/>
      <protection hidden="1"/>
    </xf>
    <xf numFmtId="0" fontId="0" fillId="2" borderId="28" xfId="0" applyFill="1" applyBorder="1" applyAlignment="1" applyProtection="1">
      <alignment horizontal="center" vertical="center" shrinkToFit="1"/>
      <protection hidden="1"/>
    </xf>
    <xf numFmtId="0" fontId="0" fillId="2" borderId="29" xfId="0" applyFill="1" applyBorder="1" applyAlignment="1" applyProtection="1">
      <alignment horizontal="center" vertical="center" shrinkToFit="1"/>
      <protection hidden="1"/>
    </xf>
    <xf numFmtId="0" fontId="6" fillId="3" borderId="1" xfId="0" applyFont="1" applyFill="1" applyBorder="1" applyAlignment="1" applyProtection="1">
      <alignment horizontal="center" vertical="center"/>
      <protection hidden="1"/>
    </xf>
    <xf numFmtId="0" fontId="0" fillId="3" borderId="2" xfId="0" applyFill="1" applyBorder="1" applyAlignment="1" applyProtection="1">
      <alignment horizontal="center" vertical="center"/>
      <protection hidden="1"/>
    </xf>
    <xf numFmtId="0" fontId="0" fillId="3" borderId="3" xfId="0" applyFill="1" applyBorder="1" applyAlignment="1" applyProtection="1">
      <alignment horizontal="center" vertical="center"/>
      <protection hidden="1"/>
    </xf>
    <xf numFmtId="176" fontId="5" fillId="2" borderId="0" xfId="0" applyNumberFormat="1" applyFont="1" applyFill="1" applyAlignment="1" applyProtection="1">
      <alignment horizontal="center" vertical="center"/>
      <protection locked="0" hidden="1"/>
    </xf>
    <xf numFmtId="0" fontId="5" fillId="2" borderId="0" xfId="0" applyFont="1" applyFill="1" applyAlignment="1" applyProtection="1">
      <alignment horizontal="center" vertical="center"/>
      <protection locked="0" hidden="1"/>
    </xf>
    <xf numFmtId="0" fontId="0" fillId="5" borderId="28" xfId="0" applyFont="1" applyFill="1" applyBorder="1" applyAlignment="1" applyProtection="1">
      <alignment horizontal="center" vertical="center" shrinkToFit="1"/>
      <protection hidden="1"/>
    </xf>
    <xf numFmtId="0" fontId="0" fillId="5" borderId="29" xfId="0" applyFont="1" applyFill="1" applyBorder="1" applyAlignment="1" applyProtection="1">
      <alignment horizontal="center" vertical="center" shrinkToFit="1"/>
      <protection hidden="1"/>
    </xf>
    <xf numFmtId="0" fontId="6" fillId="5" borderId="1" xfId="0" applyFont="1" applyFill="1" applyBorder="1" applyAlignment="1" applyProtection="1">
      <alignment vertical="center"/>
      <protection hidden="1"/>
    </xf>
    <xf numFmtId="0" fontId="0" fillId="5" borderId="2" xfId="0" applyFont="1" applyFill="1" applyBorder="1" applyAlignment="1">
      <alignment vertical="center"/>
    </xf>
    <xf numFmtId="0" fontId="0" fillId="3" borderId="1" xfId="0" applyFill="1" applyBorder="1" applyAlignment="1" applyProtection="1">
      <alignment horizontal="center" vertical="center"/>
      <protection locked="0" hidden="1"/>
    </xf>
    <xf numFmtId="0" fontId="0" fillId="3" borderId="2" xfId="0" applyFill="1" applyBorder="1" applyAlignment="1" applyProtection="1">
      <alignment horizontal="center" vertical="center"/>
      <protection locked="0" hidden="1"/>
    </xf>
    <xf numFmtId="0" fontId="0" fillId="3" borderId="3" xfId="0" applyFill="1" applyBorder="1" applyAlignment="1" applyProtection="1">
      <alignment horizontal="center" vertical="center"/>
      <protection locked="0" hidden="1"/>
    </xf>
    <xf numFmtId="0" fontId="0" fillId="3" borderId="13" xfId="0" applyFill="1" applyBorder="1" applyAlignment="1" applyProtection="1">
      <alignment horizontal="center" vertical="center"/>
      <protection locked="0" hidden="1"/>
    </xf>
    <xf numFmtId="0" fontId="6" fillId="5" borderId="8" xfId="0" applyFont="1" applyFill="1" applyBorder="1" applyAlignment="1" applyProtection="1">
      <alignment horizontal="center" vertical="center"/>
      <protection locked="0" hidden="1"/>
    </xf>
    <xf numFmtId="0" fontId="6" fillId="5" borderId="11" xfId="0" applyFont="1" applyFill="1" applyBorder="1" applyAlignment="1" applyProtection="1">
      <alignment horizontal="left" vertical="center" wrapText="1"/>
      <protection hidden="1"/>
    </xf>
    <xf numFmtId="0" fontId="6" fillId="5" borderId="8" xfId="0" applyFont="1" applyFill="1" applyBorder="1" applyAlignment="1" applyProtection="1">
      <alignment horizontal="left" vertical="center" wrapText="1"/>
      <protection hidden="1"/>
    </xf>
    <xf numFmtId="0" fontId="6" fillId="5" borderId="12" xfId="0" applyFont="1" applyFill="1" applyBorder="1" applyAlignment="1" applyProtection="1">
      <alignment horizontal="left" vertical="center" wrapText="1"/>
      <protection hidden="1"/>
    </xf>
    <xf numFmtId="0" fontId="6" fillId="5" borderId="4" xfId="0" applyFont="1" applyFill="1" applyBorder="1" applyAlignment="1" applyProtection="1">
      <alignment horizontal="left" vertical="center" wrapText="1"/>
      <protection hidden="1"/>
    </xf>
    <xf numFmtId="0" fontId="6" fillId="5" borderId="0" xfId="0" applyFont="1" applyFill="1" applyBorder="1" applyAlignment="1" applyProtection="1">
      <alignment horizontal="left" vertical="center" wrapText="1"/>
      <protection hidden="1"/>
    </xf>
    <xf numFmtId="0" fontId="6" fillId="5" borderId="9" xfId="0" applyFont="1" applyFill="1" applyBorder="1" applyAlignment="1" applyProtection="1">
      <alignment horizontal="left" vertical="center" wrapText="1"/>
      <protection hidden="1"/>
    </xf>
    <xf numFmtId="0" fontId="6" fillId="5" borderId="14" xfId="0" applyFont="1" applyFill="1" applyBorder="1" applyAlignment="1" applyProtection="1">
      <alignment horizontal="left" vertical="center" wrapText="1"/>
      <protection hidden="1"/>
    </xf>
    <xf numFmtId="0" fontId="6" fillId="5" borderId="6" xfId="0" applyFont="1" applyFill="1" applyBorder="1" applyAlignment="1" applyProtection="1">
      <alignment horizontal="left" vertical="center" wrapText="1"/>
      <protection hidden="1"/>
    </xf>
    <xf numFmtId="0" fontId="6" fillId="5" borderId="10" xfId="0" applyFont="1" applyFill="1" applyBorder="1" applyAlignment="1" applyProtection="1">
      <alignment horizontal="left" vertical="center" wrapText="1"/>
      <protection hidden="1"/>
    </xf>
    <xf numFmtId="0" fontId="6" fillId="5" borderId="13" xfId="0" applyFont="1" applyFill="1" applyBorder="1" applyAlignment="1" applyProtection="1">
      <alignment horizontal="left" vertical="center"/>
      <protection hidden="1"/>
    </xf>
    <xf numFmtId="0" fontId="5" fillId="2" borderId="11" xfId="0" applyFont="1" applyFill="1" applyBorder="1" applyAlignment="1" applyProtection="1">
      <alignment horizontal="center" vertical="center"/>
      <protection hidden="1"/>
    </xf>
    <xf numFmtId="0" fontId="5" fillId="2" borderId="8" xfId="0" applyFont="1" applyFill="1" applyBorder="1" applyAlignment="1" applyProtection="1">
      <alignment horizontal="center" vertical="center"/>
      <protection hidden="1"/>
    </xf>
    <xf numFmtId="0" fontId="5" fillId="2" borderId="12" xfId="0" applyFont="1" applyFill="1" applyBorder="1" applyAlignment="1" applyProtection="1">
      <alignment horizontal="center" vertical="center"/>
      <protection hidden="1"/>
    </xf>
    <xf numFmtId="0" fontId="5" fillId="2" borderId="4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alignment horizontal="center" vertical="center"/>
      <protection hidden="1"/>
    </xf>
    <xf numFmtId="0" fontId="5" fillId="2" borderId="9" xfId="0" applyFont="1" applyFill="1" applyBorder="1" applyAlignment="1" applyProtection="1">
      <alignment horizontal="center" vertical="center"/>
      <protection hidden="1"/>
    </xf>
    <xf numFmtId="0" fontId="0" fillId="5" borderId="8" xfId="0" applyFont="1" applyFill="1" applyBorder="1" applyAlignment="1">
      <alignment vertical="center" wrapText="1"/>
    </xf>
    <xf numFmtId="0" fontId="0" fillId="5" borderId="12" xfId="0" applyFont="1" applyFill="1" applyBorder="1" applyAlignment="1">
      <alignment vertical="center" wrapText="1"/>
    </xf>
    <xf numFmtId="0" fontId="0" fillId="5" borderId="14" xfId="0" applyFont="1" applyFill="1" applyBorder="1" applyAlignment="1">
      <alignment vertical="center" wrapText="1"/>
    </xf>
    <xf numFmtId="0" fontId="0" fillId="5" borderId="6" xfId="0" applyFont="1" applyFill="1" applyBorder="1" applyAlignment="1">
      <alignment vertical="center" wrapText="1"/>
    </xf>
    <xf numFmtId="0" fontId="0" fillId="5" borderId="10" xfId="0" applyFont="1" applyFill="1" applyBorder="1" applyAlignment="1">
      <alignment vertical="center" wrapText="1"/>
    </xf>
    <xf numFmtId="0" fontId="21" fillId="0" borderId="2" xfId="0" applyFont="1" applyBorder="1" applyAlignment="1">
      <alignment vertical="center"/>
    </xf>
    <xf numFmtId="0" fontId="22" fillId="0" borderId="2" xfId="0" applyFont="1" applyBorder="1" applyAlignment="1">
      <alignment vertical="center"/>
    </xf>
    <xf numFmtId="0" fontId="22" fillId="0" borderId="3" xfId="0" applyFont="1" applyBorder="1" applyAlignment="1">
      <alignment vertical="center"/>
    </xf>
    <xf numFmtId="0" fontId="5" fillId="2" borderId="30" xfId="0" applyFont="1" applyFill="1" applyBorder="1" applyAlignment="1" applyProtection="1">
      <alignment horizontal="center" vertical="center"/>
      <protection hidden="1"/>
    </xf>
    <xf numFmtId="0" fontId="6" fillId="5" borderId="0" xfId="0" applyFont="1" applyFill="1" applyBorder="1" applyAlignment="1" applyProtection="1">
      <alignment horizontal="left" vertical="center"/>
      <protection hidden="1"/>
    </xf>
    <xf numFmtId="0" fontId="5" fillId="2" borderId="1" xfId="0" applyFont="1" applyFill="1" applyBorder="1" applyAlignment="1" applyProtection="1">
      <alignment horizontal="center" vertical="center" shrinkToFit="1"/>
      <protection hidden="1"/>
    </xf>
    <xf numFmtId="0" fontId="5" fillId="2" borderId="2" xfId="0" applyFont="1" applyFill="1" applyBorder="1" applyAlignment="1" applyProtection="1">
      <alignment horizontal="center" vertical="center" shrinkToFit="1"/>
      <protection hidden="1"/>
    </xf>
    <xf numFmtId="0" fontId="5" fillId="2" borderId="3" xfId="0" applyFont="1" applyFill="1" applyBorder="1" applyAlignment="1" applyProtection="1">
      <alignment horizontal="center" vertical="center" shrinkToFit="1"/>
      <protection hidden="1"/>
    </xf>
    <xf numFmtId="0" fontId="0" fillId="3" borderId="11" xfId="0" applyFill="1" applyBorder="1" applyAlignment="1" applyProtection="1">
      <alignment horizontal="center" vertical="center"/>
      <protection locked="0" hidden="1"/>
    </xf>
    <xf numFmtId="0" fontId="0" fillId="3" borderId="4" xfId="0" applyFill="1" applyBorder="1" applyAlignment="1" applyProtection="1">
      <alignment horizontal="center" vertical="center"/>
      <protection locked="0" hidden="1"/>
    </xf>
    <xf numFmtId="0" fontId="0" fillId="3" borderId="0" xfId="0" applyFill="1" applyBorder="1" applyAlignment="1" applyProtection="1">
      <alignment horizontal="center" vertical="center"/>
      <protection locked="0" hidden="1"/>
    </xf>
    <xf numFmtId="0" fontId="0" fillId="3" borderId="9" xfId="0" applyFill="1" applyBorder="1" applyAlignment="1" applyProtection="1">
      <alignment horizontal="center" vertical="center"/>
      <protection locked="0" hidden="1"/>
    </xf>
    <xf numFmtId="0" fontId="5" fillId="5" borderId="4" xfId="0" applyFont="1" applyFill="1" applyBorder="1" applyAlignment="1" applyProtection="1">
      <alignment horizontal="center" vertical="center" wrapText="1"/>
      <protection hidden="1"/>
    </xf>
    <xf numFmtId="0" fontId="5" fillId="5" borderId="0" xfId="0" applyFont="1" applyFill="1" applyBorder="1" applyAlignment="1" applyProtection="1">
      <alignment horizontal="center" vertical="center" wrapText="1"/>
      <protection hidden="1"/>
    </xf>
    <xf numFmtId="0" fontId="5" fillId="5" borderId="9" xfId="0" applyFont="1" applyFill="1" applyBorder="1" applyAlignment="1" applyProtection="1">
      <alignment horizontal="center" vertical="center" wrapText="1"/>
      <protection hidden="1"/>
    </xf>
    <xf numFmtId="0" fontId="5" fillId="5" borderId="14" xfId="0" applyFont="1" applyFill="1" applyBorder="1" applyAlignment="1" applyProtection="1">
      <alignment horizontal="center" vertical="center" wrapText="1"/>
      <protection hidden="1"/>
    </xf>
    <xf numFmtId="0" fontId="5" fillId="5" borderId="6" xfId="0" applyFont="1" applyFill="1" applyBorder="1" applyAlignment="1" applyProtection="1">
      <alignment horizontal="center" vertical="center" wrapText="1"/>
      <protection hidden="1"/>
    </xf>
    <xf numFmtId="0" fontId="5" fillId="5" borderId="10" xfId="0" applyFont="1" applyFill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 applyProtection="1">
      <alignment vertical="center" wrapText="1"/>
      <protection hidden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7" fillId="2" borderId="1" xfId="0" applyFont="1" applyFill="1" applyBorder="1" applyAlignment="1" applyProtection="1">
      <alignment horizontal="right" vertical="center" wrapText="1"/>
      <protection hidden="1"/>
    </xf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4" fillId="2" borderId="8" xfId="0" applyFont="1" applyFill="1" applyBorder="1" applyAlignment="1" applyProtection="1">
      <alignment horizontal="center" vertical="center"/>
      <protection hidden="1"/>
    </xf>
    <xf numFmtId="0" fontId="4" fillId="2" borderId="12" xfId="0" applyFont="1" applyFill="1" applyBorder="1" applyAlignment="1" applyProtection="1">
      <alignment horizontal="center" vertical="center"/>
      <protection hidden="1"/>
    </xf>
    <xf numFmtId="0" fontId="4" fillId="2" borderId="4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4" fillId="2" borderId="9" xfId="0" applyFont="1" applyFill="1" applyBorder="1" applyAlignment="1" applyProtection="1">
      <alignment horizontal="center" vertical="center"/>
      <protection hidden="1"/>
    </xf>
    <xf numFmtId="0" fontId="4" fillId="2" borderId="14" xfId="0" applyFont="1" applyFill="1" applyBorder="1" applyAlignment="1" applyProtection="1">
      <alignment horizontal="center" vertical="center"/>
      <protection hidden="1"/>
    </xf>
    <xf numFmtId="0" fontId="4" fillId="2" borderId="6" xfId="0" applyFont="1" applyFill="1" applyBorder="1" applyAlignment="1" applyProtection="1">
      <alignment horizontal="center" vertical="center"/>
      <protection hidden="1"/>
    </xf>
    <xf numFmtId="0" fontId="4" fillId="2" borderId="10" xfId="0" applyFont="1" applyFill="1" applyBorder="1" applyAlignment="1" applyProtection="1">
      <alignment horizontal="center" vertical="center"/>
      <protection hidden="1"/>
    </xf>
    <xf numFmtId="0" fontId="5" fillId="2" borderId="31" xfId="0" applyFont="1" applyFill="1" applyBorder="1" applyAlignment="1" applyProtection="1">
      <alignment horizontal="center" vertical="center"/>
      <protection hidden="1"/>
    </xf>
    <xf numFmtId="0" fontId="5" fillId="2" borderId="32" xfId="0" applyFont="1" applyFill="1" applyBorder="1" applyAlignment="1" applyProtection="1">
      <alignment horizontal="center" vertical="center"/>
      <protection hidden="1"/>
    </xf>
    <xf numFmtId="0" fontId="5" fillId="2" borderId="33" xfId="0" applyFont="1" applyFill="1" applyBorder="1" applyAlignment="1" applyProtection="1">
      <alignment horizontal="center" vertical="center"/>
      <protection hidden="1"/>
    </xf>
    <xf numFmtId="0" fontId="5" fillId="2" borderId="34" xfId="0" applyFont="1" applyFill="1" applyBorder="1" applyAlignment="1" applyProtection="1">
      <alignment horizontal="center" vertical="center"/>
      <protection hidden="1"/>
    </xf>
    <xf numFmtId="0" fontId="5" fillId="2" borderId="24" xfId="0" applyFont="1" applyFill="1" applyBorder="1" applyAlignment="1" applyProtection="1">
      <alignment horizontal="center" vertical="center"/>
      <protection hidden="1"/>
    </xf>
    <xf numFmtId="0" fontId="5" fillId="2" borderId="35" xfId="0" applyFont="1" applyFill="1" applyBorder="1" applyAlignment="1" applyProtection="1">
      <alignment horizontal="center" vertical="center"/>
      <protection hidden="1"/>
    </xf>
    <xf numFmtId="0" fontId="5" fillId="2" borderId="36" xfId="0" applyFont="1" applyFill="1" applyBorder="1" applyAlignment="1" applyProtection="1">
      <alignment horizontal="center" vertical="center"/>
      <protection hidden="1"/>
    </xf>
    <xf numFmtId="0" fontId="5" fillId="2" borderId="37" xfId="0" applyFont="1" applyFill="1" applyBorder="1" applyAlignment="1" applyProtection="1">
      <alignment horizontal="center" vertical="center"/>
      <protection hidden="1"/>
    </xf>
    <xf numFmtId="0" fontId="5" fillId="2" borderId="38" xfId="0" applyFont="1" applyFill="1" applyBorder="1" applyAlignment="1" applyProtection="1">
      <alignment horizontal="center" vertical="center"/>
      <protection hidden="1"/>
    </xf>
    <xf numFmtId="0" fontId="12" fillId="2" borderId="11" xfId="0" applyFont="1" applyFill="1" applyBorder="1" applyAlignment="1" applyProtection="1">
      <alignment horizontal="center" vertical="center" wrapText="1"/>
      <protection hidden="1"/>
    </xf>
    <xf numFmtId="0" fontId="12" fillId="0" borderId="8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6" fillId="5" borderId="13" xfId="0" applyFont="1" applyFill="1" applyBorder="1" applyAlignment="1" applyProtection="1">
      <alignment horizontal="left" vertical="center" wrapText="1"/>
      <protection hidden="1"/>
    </xf>
    <xf numFmtId="0" fontId="12" fillId="0" borderId="0" xfId="0" applyFont="1" applyAlignment="1">
      <alignment horizontal="center" vertical="center" wrapText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0" fillId="5" borderId="8" xfId="0" applyFont="1" applyFill="1" applyBorder="1" applyAlignment="1" applyProtection="1">
      <alignment horizontal="left" vertical="center" wrapText="1"/>
      <protection hidden="1"/>
    </xf>
    <xf numFmtId="0" fontId="6" fillId="2" borderId="14" xfId="0" applyFont="1" applyFill="1" applyBorder="1" applyAlignment="1" applyProtection="1">
      <alignment horizontal="left" vertical="center"/>
      <protection hidden="1"/>
    </xf>
    <xf numFmtId="0" fontId="6" fillId="2" borderId="6" xfId="0" applyFont="1" applyFill="1" applyBorder="1" applyAlignment="1" applyProtection="1">
      <alignment horizontal="left" vertical="center"/>
      <protection hidden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15240</xdr:colOff>
      <xdr:row>0</xdr:row>
      <xdr:rowOff>15240</xdr:rowOff>
    </xdr:from>
    <xdr:to>
      <xdr:col>30</xdr:col>
      <xdr:colOff>15240</xdr:colOff>
      <xdr:row>1</xdr:row>
      <xdr:rowOff>15240</xdr:rowOff>
    </xdr:to>
    <xdr:sp macro="" textlink="">
      <xdr:nvSpPr>
        <xdr:cNvPr id="2213" name="Line 2">
          <a:extLst>
            <a:ext uri="{FF2B5EF4-FFF2-40B4-BE49-F238E27FC236}">
              <a16:creationId xmlns:a16="http://schemas.microsoft.com/office/drawing/2014/main" id="{6FC47EFD-E34E-4C02-8F05-1177352CE802}"/>
            </a:ext>
          </a:extLst>
        </xdr:cNvPr>
        <xdr:cNvSpPr>
          <a:spLocks noChangeShapeType="1"/>
        </xdr:cNvSpPr>
      </xdr:nvSpPr>
      <xdr:spPr bwMode="auto">
        <a:xfrm flipH="1">
          <a:off x="7665720" y="15240"/>
          <a:ext cx="0" cy="304800"/>
        </a:xfrm>
        <a:prstGeom prst="line">
          <a:avLst/>
        </a:prstGeom>
        <a:noFill/>
        <a:ln w="381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114300</xdr:colOff>
      <xdr:row>0</xdr:row>
      <xdr:rowOff>15240</xdr:rowOff>
    </xdr:from>
    <xdr:to>
      <xdr:col>30</xdr:col>
      <xdr:colOff>114300</xdr:colOff>
      <xdr:row>1</xdr:row>
      <xdr:rowOff>15240</xdr:rowOff>
    </xdr:to>
    <xdr:sp macro="" textlink="">
      <xdr:nvSpPr>
        <xdr:cNvPr id="2214" name="Line 3">
          <a:extLst>
            <a:ext uri="{FF2B5EF4-FFF2-40B4-BE49-F238E27FC236}">
              <a16:creationId xmlns:a16="http://schemas.microsoft.com/office/drawing/2014/main" id="{D9848DAC-9CFB-4F95-9CC8-0A32D26EAAEC}"/>
            </a:ext>
          </a:extLst>
        </xdr:cNvPr>
        <xdr:cNvSpPr>
          <a:spLocks noChangeShapeType="1"/>
        </xdr:cNvSpPr>
      </xdr:nvSpPr>
      <xdr:spPr bwMode="auto">
        <a:xfrm flipH="1">
          <a:off x="7764780" y="15240"/>
          <a:ext cx="0" cy="304800"/>
        </a:xfrm>
        <a:prstGeom prst="line">
          <a:avLst/>
        </a:prstGeom>
        <a:noFill/>
        <a:ln w="381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243840</xdr:colOff>
      <xdr:row>0</xdr:row>
      <xdr:rowOff>15240</xdr:rowOff>
    </xdr:from>
    <xdr:to>
      <xdr:col>0</xdr:col>
      <xdr:colOff>243840</xdr:colOff>
      <xdr:row>1</xdr:row>
      <xdr:rowOff>15240</xdr:rowOff>
    </xdr:to>
    <xdr:sp macro="" textlink="">
      <xdr:nvSpPr>
        <xdr:cNvPr id="2215" name="Line 4">
          <a:extLst>
            <a:ext uri="{FF2B5EF4-FFF2-40B4-BE49-F238E27FC236}">
              <a16:creationId xmlns:a16="http://schemas.microsoft.com/office/drawing/2014/main" id="{1286F93D-B5BB-4C6B-915D-7C4E5362C1DD}"/>
            </a:ext>
          </a:extLst>
        </xdr:cNvPr>
        <xdr:cNvSpPr>
          <a:spLocks noChangeShapeType="1"/>
        </xdr:cNvSpPr>
      </xdr:nvSpPr>
      <xdr:spPr bwMode="auto">
        <a:xfrm flipH="1">
          <a:off x="243840" y="15240"/>
          <a:ext cx="0" cy="304800"/>
        </a:xfrm>
        <a:prstGeom prst="line">
          <a:avLst/>
        </a:prstGeom>
        <a:noFill/>
        <a:ln w="381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152400</xdr:colOff>
      <xdr:row>0</xdr:row>
      <xdr:rowOff>15240</xdr:rowOff>
    </xdr:from>
    <xdr:to>
      <xdr:col>0</xdr:col>
      <xdr:colOff>152400</xdr:colOff>
      <xdr:row>1</xdr:row>
      <xdr:rowOff>15240</xdr:rowOff>
    </xdr:to>
    <xdr:sp macro="" textlink="">
      <xdr:nvSpPr>
        <xdr:cNvPr id="2216" name="Line 5">
          <a:extLst>
            <a:ext uri="{FF2B5EF4-FFF2-40B4-BE49-F238E27FC236}">
              <a16:creationId xmlns:a16="http://schemas.microsoft.com/office/drawing/2014/main" id="{C115DD0B-117A-42B5-A250-1E9967BA8565}"/>
            </a:ext>
          </a:extLst>
        </xdr:cNvPr>
        <xdr:cNvSpPr>
          <a:spLocks noChangeShapeType="1"/>
        </xdr:cNvSpPr>
      </xdr:nvSpPr>
      <xdr:spPr bwMode="auto">
        <a:xfrm flipH="1">
          <a:off x="152400" y="15240"/>
          <a:ext cx="0" cy="304800"/>
        </a:xfrm>
        <a:prstGeom prst="line">
          <a:avLst/>
        </a:prstGeom>
        <a:noFill/>
        <a:ln w="381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18"/>
  <sheetViews>
    <sheetView tabSelected="1" zoomScaleNormal="100" zoomScaleSheetLayoutView="100" workbookViewId="0">
      <selection activeCell="G4" sqref="G4"/>
    </sheetView>
  </sheetViews>
  <sheetFormatPr defaultColWidth="9" defaultRowHeight="13.5" x14ac:dyDescent="0.15"/>
  <cols>
    <col min="1" max="6" width="3.875" style="1" customWidth="1"/>
    <col min="7" max="18" width="3.625" style="1" customWidth="1"/>
    <col min="19" max="19" width="3.5" style="1" customWidth="1"/>
    <col min="20" max="27" width="3.625" style="1" customWidth="1"/>
    <col min="28" max="28" width="4.125" style="1" customWidth="1"/>
    <col min="29" max="30" width="3.625" style="1" customWidth="1"/>
    <col min="31" max="31" width="3.5" style="1" customWidth="1"/>
    <col min="32" max="16384" width="9" style="1"/>
  </cols>
  <sheetData>
    <row r="1" spans="1:32" ht="24" customHeight="1" x14ac:dyDescent="0.15">
      <c r="A1" s="182" t="s">
        <v>108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55"/>
    </row>
    <row r="2" spans="1:32" ht="8.1" customHeight="1" x14ac:dyDescent="0.15"/>
    <row r="3" spans="1:32" ht="12.75" customHeight="1" x14ac:dyDescent="0.15">
      <c r="O3" s="2" t="s">
        <v>5</v>
      </c>
      <c r="P3" s="204"/>
      <c r="Q3" s="204"/>
      <c r="R3" s="204"/>
      <c r="S3" s="204"/>
      <c r="T3" s="204"/>
      <c r="U3" s="1" t="s">
        <v>3</v>
      </c>
      <c r="X3" s="2" t="s">
        <v>4</v>
      </c>
      <c r="Y3" s="205"/>
      <c r="Z3" s="205"/>
      <c r="AA3" s="205"/>
      <c r="AB3" s="205"/>
      <c r="AC3" s="205"/>
      <c r="AD3" s="62"/>
      <c r="AE3" s="1" t="s">
        <v>3</v>
      </c>
    </row>
    <row r="4" spans="1:32" ht="15" customHeight="1" x14ac:dyDescent="0.15">
      <c r="A4" s="3" t="s">
        <v>1</v>
      </c>
      <c r="B4" s="4"/>
      <c r="C4" s="4"/>
      <c r="AB4" s="101"/>
      <c r="AC4" s="102"/>
      <c r="AD4" s="184"/>
      <c r="AE4" s="184"/>
    </row>
    <row r="5" spans="1:32" ht="21.75" customHeight="1" x14ac:dyDescent="0.15">
      <c r="A5" s="196" t="s">
        <v>2</v>
      </c>
      <c r="B5" s="196"/>
      <c r="C5" s="196"/>
      <c r="D5" s="196"/>
      <c r="E5" s="196"/>
      <c r="F5" s="196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</row>
    <row r="6" spans="1:32" ht="9" customHeight="1" x14ac:dyDescent="0.15"/>
    <row r="7" spans="1:32" ht="15" customHeight="1" x14ac:dyDescent="0.15">
      <c r="A7" s="3" t="s">
        <v>52</v>
      </c>
      <c r="B7" s="4"/>
      <c r="C7" s="4"/>
      <c r="P7" s="5"/>
      <c r="Q7" s="6"/>
      <c r="R7" s="7" t="s">
        <v>27</v>
      </c>
      <c r="S7" s="7"/>
      <c r="T7" s="7"/>
      <c r="U7" s="7"/>
      <c r="V7" s="7"/>
      <c r="W7" s="7"/>
      <c r="X7" s="7"/>
      <c r="Y7" s="7"/>
      <c r="Z7" s="6"/>
      <c r="AA7" s="93">
        <f>IF(O24 &lt;&gt; "",INT((($S$9+(500*$S$28))-1)/3000)+1,INT((($S$9+(500*$S$28))-1)/5000)+1)</f>
        <v>0</v>
      </c>
      <c r="AB7" s="6"/>
      <c r="AC7" s="6"/>
      <c r="AD7" s="6"/>
      <c r="AE7" s="6"/>
    </row>
    <row r="8" spans="1:32" s="16" customFormat="1" ht="12.75" customHeight="1" x14ac:dyDescent="0.15">
      <c r="A8" s="9" t="s">
        <v>7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1"/>
      <c r="P8" s="12" t="s">
        <v>0</v>
      </c>
      <c r="Q8" s="13"/>
      <c r="R8" s="14"/>
      <c r="S8" s="185" t="s">
        <v>11</v>
      </c>
      <c r="T8" s="194"/>
      <c r="U8" s="195"/>
      <c r="V8" s="14"/>
      <c r="W8" s="185" t="s">
        <v>14</v>
      </c>
      <c r="X8" s="186"/>
      <c r="Y8" s="187"/>
      <c r="Z8" s="15"/>
      <c r="AA8" s="198" t="s">
        <v>64</v>
      </c>
      <c r="AB8" s="199"/>
      <c r="AC8" s="200"/>
      <c r="AD8" s="80"/>
      <c r="AE8" s="6"/>
    </row>
    <row r="9" spans="1:32" ht="15" customHeight="1" x14ac:dyDescent="0.15">
      <c r="A9" s="208" t="s">
        <v>89</v>
      </c>
      <c r="B9" s="209"/>
      <c r="C9" s="209"/>
      <c r="D9" s="209"/>
      <c r="E9" s="209"/>
      <c r="F9" s="209"/>
      <c r="G9" s="209"/>
      <c r="H9" s="209"/>
      <c r="I9" s="209"/>
      <c r="J9" s="236" t="s">
        <v>88</v>
      </c>
      <c r="K9" s="237"/>
      <c r="L9" s="237"/>
      <c r="M9" s="237"/>
      <c r="N9" s="238"/>
      <c r="O9" s="201" t="str">
        <f>IF(S11+S30=0,"",IF(S11+(S30*500)&lt;=5000,"○","×"))</f>
        <v/>
      </c>
      <c r="P9" s="202"/>
      <c r="Q9" s="203"/>
      <c r="R9" s="14"/>
      <c r="S9" s="188"/>
      <c r="T9" s="189"/>
      <c r="U9" s="190"/>
      <c r="V9" s="14"/>
      <c r="W9" s="188"/>
      <c r="X9" s="189"/>
      <c r="Y9" s="190"/>
      <c r="Z9" s="17"/>
      <c r="AA9" s="188"/>
      <c r="AB9" s="189"/>
      <c r="AC9" s="190"/>
      <c r="AD9" s="80"/>
      <c r="AE9" s="18"/>
    </row>
    <row r="10" spans="1:32" ht="15" customHeight="1" x14ac:dyDescent="0.15">
      <c r="A10" s="9" t="s">
        <v>44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63"/>
      <c r="P10" s="164"/>
      <c r="Q10" s="165"/>
      <c r="R10" s="14"/>
      <c r="S10" s="191"/>
      <c r="T10" s="192"/>
      <c r="U10" s="193"/>
      <c r="V10" s="14"/>
      <c r="W10" s="191"/>
      <c r="X10" s="192"/>
      <c r="Y10" s="193"/>
      <c r="Z10" s="17"/>
      <c r="AA10" s="191"/>
      <c r="AB10" s="192"/>
      <c r="AC10" s="193"/>
      <c r="AD10" s="80"/>
      <c r="AE10" s="18"/>
    </row>
    <row r="11" spans="1:32" ht="12.75" customHeight="1" x14ac:dyDescent="0.15">
      <c r="A11" s="65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214"/>
      <c r="P11" s="214"/>
      <c r="Q11" s="214"/>
      <c r="R11" s="14"/>
      <c r="S11" s="77">
        <f>IF(S9="",0,S9)</f>
        <v>0</v>
      </c>
      <c r="T11" s="20"/>
      <c r="U11" s="21" t="s">
        <v>8</v>
      </c>
      <c r="V11" s="14"/>
      <c r="W11" s="19"/>
      <c r="X11" s="20"/>
      <c r="Y11" s="21" t="s">
        <v>17</v>
      </c>
      <c r="Z11" s="22"/>
      <c r="AC11" s="21" t="s">
        <v>65</v>
      </c>
      <c r="AD11" s="80"/>
      <c r="AE11" s="23"/>
    </row>
    <row r="12" spans="1:32" ht="14.25" customHeight="1" x14ac:dyDescent="0.15">
      <c r="A12" s="3" t="s">
        <v>81</v>
      </c>
      <c r="B12" s="4"/>
      <c r="C12" s="4"/>
      <c r="P12" s="5"/>
      <c r="Q12" s="6"/>
      <c r="R12" s="14"/>
      <c r="S12" s="198" t="s">
        <v>63</v>
      </c>
      <c r="T12" s="199"/>
      <c r="U12" s="200"/>
      <c r="V12" s="171" t="s">
        <v>74</v>
      </c>
      <c r="W12" s="172"/>
      <c r="X12" s="172"/>
      <c r="Y12" s="172"/>
      <c r="Z12" s="172"/>
      <c r="AA12" s="172"/>
      <c r="AB12" s="172"/>
      <c r="AC12" s="172"/>
      <c r="AD12" s="172"/>
      <c r="AE12" s="172"/>
    </row>
    <row r="13" spans="1:32" ht="14.25" customHeight="1" x14ac:dyDescent="0.15">
      <c r="A13" s="9" t="s">
        <v>7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/>
      <c r="P13" s="12" t="s">
        <v>0</v>
      </c>
      <c r="Q13" s="13"/>
      <c r="R13" s="14"/>
      <c r="S13" s="188"/>
      <c r="T13" s="189"/>
      <c r="U13" s="190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</row>
    <row r="14" spans="1:32" ht="15.75" customHeight="1" x14ac:dyDescent="0.15">
      <c r="A14" s="160" t="s">
        <v>73</v>
      </c>
      <c r="B14" s="161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2"/>
      <c r="O14" s="163"/>
      <c r="P14" s="164"/>
      <c r="Q14" s="165"/>
      <c r="R14" s="78">
        <f>IF(S13="",1,S13)</f>
        <v>1</v>
      </c>
      <c r="S14" s="191"/>
      <c r="T14" s="192"/>
      <c r="U14" s="193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</row>
    <row r="15" spans="1:32" ht="9" customHeight="1" x14ac:dyDescent="0.15">
      <c r="A15" s="67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9"/>
      <c r="P15" s="70"/>
      <c r="Q15" s="70"/>
      <c r="R15" s="71"/>
      <c r="S15" s="72"/>
      <c r="T15" s="72"/>
      <c r="U15" s="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</row>
    <row r="16" spans="1:32" ht="12.75" customHeight="1" x14ac:dyDescent="0.15">
      <c r="A16" s="3" t="s">
        <v>82</v>
      </c>
      <c r="B16" s="4"/>
      <c r="C16" s="4"/>
      <c r="P16" s="5"/>
      <c r="Q16" s="6"/>
      <c r="R16" s="71"/>
      <c r="S16" s="198" t="s">
        <v>76</v>
      </c>
      <c r="T16" s="206"/>
      <c r="U16" s="207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</row>
    <row r="17" spans="1:31" ht="12.75" customHeight="1" x14ac:dyDescent="0.15">
      <c r="A17" s="9" t="s">
        <v>7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39" t="s">
        <v>0</v>
      </c>
      <c r="P17" s="140"/>
      <c r="Q17" s="141"/>
      <c r="R17" s="71"/>
      <c r="S17" s="188"/>
      <c r="T17" s="189"/>
      <c r="U17" s="190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</row>
    <row r="18" spans="1:31" ht="15.75" customHeight="1" x14ac:dyDescent="0.15">
      <c r="A18" s="149" t="s">
        <v>86</v>
      </c>
      <c r="B18" s="231"/>
      <c r="C18" s="231"/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2"/>
      <c r="O18" s="151"/>
      <c r="P18" s="166"/>
      <c r="Q18" s="167"/>
      <c r="R18" s="71"/>
      <c r="S18" s="191"/>
      <c r="T18" s="192"/>
      <c r="U18" s="193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</row>
    <row r="19" spans="1:31" ht="12" customHeight="1" x14ac:dyDescent="0.15">
      <c r="A19" s="233"/>
      <c r="B19" s="234"/>
      <c r="C19" s="234"/>
      <c r="D19" s="234"/>
      <c r="E19" s="234"/>
      <c r="F19" s="234"/>
      <c r="G19" s="234"/>
      <c r="H19" s="234"/>
      <c r="I19" s="234"/>
      <c r="J19" s="234"/>
      <c r="K19" s="234"/>
      <c r="L19" s="234"/>
      <c r="M19" s="234"/>
      <c r="N19" s="235"/>
      <c r="O19" s="168"/>
      <c r="P19" s="169"/>
      <c r="Q19" s="170"/>
      <c r="R19" s="71"/>
      <c r="U19" s="21" t="s">
        <v>29</v>
      </c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</row>
    <row r="20" spans="1:31" ht="8.25" customHeight="1" x14ac:dyDescent="0.15">
      <c r="A20" s="149" t="s">
        <v>87</v>
      </c>
      <c r="B20" s="231"/>
      <c r="C20" s="231"/>
      <c r="D20" s="231"/>
      <c r="E20" s="231"/>
      <c r="F20" s="231"/>
      <c r="G20" s="231"/>
      <c r="H20" s="231"/>
      <c r="I20" s="231"/>
      <c r="J20" s="231"/>
      <c r="K20" s="231"/>
      <c r="L20" s="231"/>
      <c r="M20" s="231"/>
      <c r="N20" s="232"/>
      <c r="O20" s="151"/>
      <c r="P20" s="166"/>
      <c r="Q20" s="167"/>
      <c r="R20" s="71"/>
      <c r="S20" s="72"/>
      <c r="T20" s="72"/>
      <c r="U20" s="72"/>
      <c r="V20" s="71"/>
      <c r="W20" s="73"/>
      <c r="X20" s="73"/>
      <c r="Y20" s="74"/>
      <c r="Z20" s="75"/>
      <c r="AA20" s="76"/>
      <c r="AB20" s="76"/>
      <c r="AC20" s="74"/>
      <c r="AD20" s="74"/>
      <c r="AE20" s="74"/>
    </row>
    <row r="21" spans="1:31" ht="16.5" customHeight="1" x14ac:dyDescent="0.15">
      <c r="A21" s="233"/>
      <c r="B21" s="234"/>
      <c r="C21" s="234"/>
      <c r="D21" s="234"/>
      <c r="E21" s="234"/>
      <c r="F21" s="234"/>
      <c r="G21" s="234"/>
      <c r="H21" s="234"/>
      <c r="I21" s="234"/>
      <c r="J21" s="234"/>
      <c r="K21" s="234"/>
      <c r="L21" s="234"/>
      <c r="M21" s="234"/>
      <c r="N21" s="235"/>
      <c r="O21" s="168"/>
      <c r="P21" s="169"/>
      <c r="Q21" s="170"/>
      <c r="R21" s="7" t="s">
        <v>72</v>
      </c>
      <c r="S21" s="7"/>
      <c r="T21" s="7"/>
      <c r="U21" s="7"/>
      <c r="V21" s="7"/>
      <c r="W21" s="7"/>
      <c r="X21" s="7"/>
      <c r="Y21" s="7"/>
      <c r="Z21" s="6"/>
      <c r="AA21" s="8"/>
      <c r="AB21" s="24"/>
      <c r="AC21" s="24"/>
      <c r="AD21" s="6"/>
      <c r="AE21" s="6"/>
    </row>
    <row r="22" spans="1:31" s="16" customFormat="1" ht="9.75" customHeight="1" x14ac:dyDescent="0.15">
      <c r="A22" s="149" t="s">
        <v>83</v>
      </c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30"/>
      <c r="O22" s="151"/>
      <c r="P22" s="152"/>
      <c r="Q22" s="153"/>
      <c r="R22" s="14"/>
      <c r="S22" s="198" t="s">
        <v>59</v>
      </c>
      <c r="T22" s="206"/>
      <c r="U22" s="207"/>
      <c r="V22" s="14"/>
      <c r="W22" s="185" t="s">
        <v>30</v>
      </c>
      <c r="X22" s="186"/>
      <c r="Y22" s="187"/>
      <c r="Z22" s="25"/>
      <c r="AA22" s="185" t="s">
        <v>43</v>
      </c>
      <c r="AB22" s="186"/>
      <c r="AC22" s="187"/>
      <c r="AD22" s="80"/>
      <c r="AE22" s="6"/>
    </row>
    <row r="23" spans="1:31" ht="15" customHeight="1" x14ac:dyDescent="0.15">
      <c r="A23" s="150"/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3"/>
      <c r="O23" s="154"/>
      <c r="P23" s="155"/>
      <c r="Q23" s="156"/>
      <c r="R23" s="14"/>
      <c r="S23" s="188"/>
      <c r="T23" s="189"/>
      <c r="U23" s="190"/>
      <c r="V23" s="14"/>
      <c r="W23" s="188"/>
      <c r="X23" s="189"/>
      <c r="Y23" s="190"/>
      <c r="Z23" s="26"/>
      <c r="AA23" s="188"/>
      <c r="AB23" s="189"/>
      <c r="AC23" s="190"/>
      <c r="AD23" s="80"/>
      <c r="AE23" s="18"/>
    </row>
    <row r="24" spans="1:31" ht="25.5" customHeight="1" x14ac:dyDescent="0.15">
      <c r="A24" s="149" t="s">
        <v>97</v>
      </c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30"/>
      <c r="O24" s="151"/>
      <c r="P24" s="152"/>
      <c r="Q24" s="153"/>
      <c r="R24" s="14"/>
      <c r="S24" s="191"/>
      <c r="T24" s="192"/>
      <c r="U24" s="193"/>
      <c r="V24" s="14"/>
      <c r="W24" s="191"/>
      <c r="X24" s="192"/>
      <c r="Y24" s="193"/>
      <c r="Z24" s="26"/>
      <c r="AA24" s="191"/>
      <c r="AB24" s="192"/>
      <c r="AC24" s="193"/>
      <c r="AD24" s="80"/>
      <c r="AE24" s="18"/>
    </row>
    <row r="25" spans="1:31" ht="9.75" customHeight="1" x14ac:dyDescent="0.15">
      <c r="A25" s="150"/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3"/>
      <c r="O25" s="154"/>
      <c r="P25" s="155"/>
      <c r="Q25" s="156"/>
      <c r="R25" s="14"/>
      <c r="U25" s="21" t="s">
        <v>29</v>
      </c>
      <c r="V25" s="14"/>
      <c r="W25" s="19"/>
      <c r="X25" s="20"/>
      <c r="Y25" s="21" t="s">
        <v>37</v>
      </c>
      <c r="Z25" s="22"/>
      <c r="AA25" s="19"/>
      <c r="AB25" s="20"/>
      <c r="AC25" s="21" t="s">
        <v>17</v>
      </c>
      <c r="AD25" s="80"/>
      <c r="AE25" s="18"/>
    </row>
    <row r="26" spans="1:31" ht="12" customHeight="1" x14ac:dyDescent="0.15">
      <c r="A26" s="148" t="s">
        <v>107</v>
      </c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7" t="s">
        <v>46</v>
      </c>
      <c r="S26" s="7"/>
      <c r="T26" s="7"/>
      <c r="U26" s="7"/>
      <c r="V26" s="7"/>
      <c r="W26" s="7"/>
      <c r="X26" s="7"/>
      <c r="Y26" s="7"/>
    </row>
    <row r="27" spans="1:31" ht="9" customHeight="1" x14ac:dyDescent="0.15">
      <c r="A27" s="148"/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"/>
      <c r="S27" s="198" t="s">
        <v>61</v>
      </c>
      <c r="T27" s="199"/>
      <c r="U27" s="200"/>
      <c r="V27" s="14"/>
    </row>
    <row r="28" spans="1:31" ht="14.25" customHeight="1" x14ac:dyDescent="0.15">
      <c r="A28" s="148"/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"/>
      <c r="S28" s="188"/>
      <c r="T28" s="189"/>
      <c r="U28" s="190"/>
      <c r="V28" s="14"/>
    </row>
    <row r="29" spans="1:31" ht="16.5" customHeight="1" x14ac:dyDescent="0.15">
      <c r="A29" s="148"/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"/>
      <c r="S29" s="191"/>
      <c r="T29" s="192"/>
      <c r="U29" s="193"/>
      <c r="V29" s="14"/>
    </row>
    <row r="30" spans="1:31" ht="12" customHeight="1" x14ac:dyDescent="0.15">
      <c r="A30" s="148"/>
      <c r="B30" s="148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"/>
      <c r="S30" s="79">
        <f>IF(S28="",0,S28)</f>
        <v>0</v>
      </c>
      <c r="T30" s="79"/>
      <c r="U30" s="21" t="s">
        <v>8</v>
      </c>
      <c r="V30" s="14"/>
    </row>
    <row r="31" spans="1:31" ht="7.5" customHeight="1" x14ac:dyDescent="0.15">
      <c r="A31" s="148"/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"/>
      <c r="S31" s="79"/>
      <c r="T31" s="79"/>
      <c r="U31" s="23"/>
      <c r="V31" s="14"/>
    </row>
    <row r="32" spans="1:31" ht="7.5" customHeight="1" x14ac:dyDescent="0.15">
      <c r="A32" s="148"/>
      <c r="B32" s="148"/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"/>
      <c r="S32" s="79"/>
      <c r="T32" s="79"/>
      <c r="U32" s="23"/>
      <c r="V32" s="14"/>
    </row>
    <row r="33" spans="1:31" ht="7.5" customHeight="1" x14ac:dyDescent="0.15">
      <c r="A33" s="287"/>
      <c r="B33" s="287"/>
      <c r="C33" s="287"/>
      <c r="D33" s="287"/>
      <c r="E33" s="287"/>
      <c r="F33" s="287"/>
      <c r="G33" s="287"/>
      <c r="H33" s="287"/>
      <c r="I33" s="287"/>
      <c r="J33" s="287"/>
      <c r="K33" s="287"/>
      <c r="L33" s="287"/>
      <c r="M33" s="287"/>
      <c r="N33" s="287"/>
      <c r="O33" s="287"/>
      <c r="P33" s="287"/>
      <c r="Q33" s="287"/>
      <c r="R33" s="14"/>
      <c r="S33" s="79"/>
      <c r="T33" s="79"/>
      <c r="U33" s="23"/>
      <c r="V33" s="14"/>
    </row>
    <row r="34" spans="1:31" ht="9.75" customHeight="1" x14ac:dyDescent="0.15">
      <c r="A34" s="60" t="s">
        <v>60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R34" s="20"/>
      <c r="S34" s="23"/>
      <c r="T34" s="22"/>
      <c r="U34" s="20"/>
      <c r="V34" s="20"/>
      <c r="W34" s="20"/>
      <c r="X34" s="20"/>
      <c r="Y34" s="23"/>
      <c r="Z34" s="22"/>
      <c r="AA34" s="20"/>
      <c r="AB34" s="20"/>
      <c r="AC34" s="23"/>
      <c r="AD34" s="23"/>
      <c r="AE34" s="23"/>
    </row>
    <row r="35" spans="1:31" ht="15.75" customHeight="1" x14ac:dyDescent="0.15">
      <c r="A35" s="3" t="s">
        <v>54</v>
      </c>
      <c r="R35" s="14"/>
      <c r="U35" s="23"/>
      <c r="V35" s="14"/>
      <c r="W35" s="20"/>
      <c r="X35" s="20"/>
      <c r="Y35" s="23"/>
      <c r="Z35" s="22"/>
      <c r="AA35" s="20"/>
      <c r="AB35" s="20"/>
      <c r="AC35" s="23"/>
      <c r="AD35" s="23"/>
      <c r="AE35" s="23"/>
    </row>
    <row r="36" spans="1:31" s="28" customFormat="1" ht="12.75" customHeight="1" x14ac:dyDescent="0.15">
      <c r="A36" s="134" t="s">
        <v>6</v>
      </c>
      <c r="B36" s="134"/>
      <c r="C36" s="134"/>
      <c r="D36" s="134"/>
      <c r="E36" s="134"/>
      <c r="F36" s="134"/>
      <c r="G36" s="134" t="s">
        <v>7</v>
      </c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 t="s">
        <v>0</v>
      </c>
      <c r="AC36" s="134"/>
      <c r="AD36" s="134"/>
      <c r="AE36" s="134"/>
    </row>
    <row r="37" spans="1:31" s="27" customFormat="1" ht="3.95" customHeight="1" x14ac:dyDescent="0.15">
      <c r="A37" s="29"/>
      <c r="B37" s="30"/>
      <c r="C37" s="30"/>
      <c r="D37" s="31"/>
      <c r="E37" s="31"/>
      <c r="F37" s="31"/>
      <c r="AA37" s="8"/>
      <c r="AB37" s="8"/>
      <c r="AC37" s="8"/>
      <c r="AD37" s="8"/>
      <c r="AE37" s="8"/>
    </row>
    <row r="38" spans="1:31" ht="21" customHeight="1" x14ac:dyDescent="0.15">
      <c r="A38" s="225" t="s">
        <v>39</v>
      </c>
      <c r="B38" s="226"/>
      <c r="C38" s="226"/>
      <c r="D38" s="226"/>
      <c r="E38" s="226"/>
      <c r="F38" s="227"/>
      <c r="G38" s="215" t="s">
        <v>99</v>
      </c>
      <c r="H38" s="216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216"/>
      <c r="V38" s="216"/>
      <c r="W38" s="216"/>
      <c r="X38" s="216"/>
      <c r="Y38" s="216"/>
      <c r="Z38" s="216"/>
      <c r="AA38" s="217"/>
      <c r="AB38" s="244"/>
      <c r="AC38" s="152"/>
      <c r="AD38" s="152"/>
      <c r="AE38" s="153"/>
    </row>
    <row r="39" spans="1:31" ht="21.75" customHeight="1" x14ac:dyDescent="0.15">
      <c r="A39" s="228"/>
      <c r="B39" s="229"/>
      <c r="C39" s="229"/>
      <c r="D39" s="229"/>
      <c r="E39" s="229"/>
      <c r="F39" s="230"/>
      <c r="G39" s="218"/>
      <c r="H39" s="219"/>
      <c r="I39" s="219"/>
      <c r="J39" s="219"/>
      <c r="K39" s="219"/>
      <c r="L39" s="219"/>
      <c r="M39" s="219"/>
      <c r="N39" s="219"/>
      <c r="O39" s="219"/>
      <c r="P39" s="219"/>
      <c r="Q39" s="219"/>
      <c r="R39" s="219"/>
      <c r="S39" s="219"/>
      <c r="T39" s="219"/>
      <c r="U39" s="219"/>
      <c r="V39" s="219"/>
      <c r="W39" s="219"/>
      <c r="X39" s="219"/>
      <c r="Y39" s="219"/>
      <c r="Z39" s="219"/>
      <c r="AA39" s="220"/>
      <c r="AB39" s="245"/>
      <c r="AC39" s="246"/>
      <c r="AD39" s="246"/>
      <c r="AE39" s="247"/>
    </row>
    <row r="40" spans="1:31" ht="27.6" customHeight="1" x14ac:dyDescent="0.15">
      <c r="A40" s="228"/>
      <c r="B40" s="229"/>
      <c r="C40" s="229"/>
      <c r="D40" s="229"/>
      <c r="E40" s="229"/>
      <c r="F40" s="230"/>
      <c r="G40" s="221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3"/>
      <c r="AB40" s="154"/>
      <c r="AC40" s="155"/>
      <c r="AD40" s="155"/>
      <c r="AE40" s="156"/>
    </row>
    <row r="41" spans="1:31" ht="15" customHeight="1" x14ac:dyDescent="0.15">
      <c r="A41" s="134" t="s">
        <v>40</v>
      </c>
      <c r="B41" s="134"/>
      <c r="C41" s="134"/>
      <c r="D41" s="134"/>
      <c r="E41" s="134"/>
      <c r="F41" s="134"/>
      <c r="G41" s="224" t="s">
        <v>104</v>
      </c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  <c r="AA41" s="224"/>
      <c r="AB41" s="210"/>
      <c r="AC41" s="211"/>
      <c r="AD41" s="211"/>
      <c r="AE41" s="212"/>
    </row>
    <row r="42" spans="1:31" ht="15" customHeight="1" x14ac:dyDescent="0.15">
      <c r="A42" s="117" t="s">
        <v>20</v>
      </c>
      <c r="B42" s="118"/>
      <c r="C42" s="118"/>
      <c r="D42" s="118"/>
      <c r="E42" s="118"/>
      <c r="F42" s="119"/>
      <c r="G42" s="224" t="s">
        <v>58</v>
      </c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  <c r="AA42" s="179"/>
      <c r="AB42" s="210"/>
      <c r="AC42" s="211"/>
      <c r="AD42" s="211"/>
      <c r="AE42" s="212"/>
    </row>
    <row r="43" spans="1:31" ht="15" customHeight="1" x14ac:dyDescent="0.15">
      <c r="A43" s="134" t="s">
        <v>41</v>
      </c>
      <c r="B43" s="134"/>
      <c r="C43" s="134"/>
      <c r="D43" s="134"/>
      <c r="E43" s="134"/>
      <c r="F43" s="134"/>
      <c r="G43" s="224" t="s">
        <v>47</v>
      </c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4"/>
      <c r="Z43" s="224"/>
      <c r="AA43" s="224"/>
      <c r="AB43" s="213"/>
      <c r="AC43" s="213"/>
      <c r="AD43" s="213"/>
      <c r="AE43" s="213"/>
    </row>
    <row r="44" spans="1:31" ht="15" customHeight="1" x14ac:dyDescent="0.15">
      <c r="A44" s="134" t="s">
        <v>42</v>
      </c>
      <c r="B44" s="134"/>
      <c r="C44" s="134"/>
      <c r="D44" s="134"/>
      <c r="E44" s="134"/>
      <c r="F44" s="134"/>
      <c r="G44" s="224" t="s">
        <v>22</v>
      </c>
      <c r="H44" s="224"/>
      <c r="I44" s="224"/>
      <c r="J44" s="224"/>
      <c r="K44" s="224"/>
      <c r="L44" s="224"/>
      <c r="M44" s="224"/>
      <c r="N44" s="224"/>
      <c r="O44" s="224"/>
      <c r="P44" s="224"/>
      <c r="Q44" s="224"/>
      <c r="R44" s="224"/>
      <c r="S44" s="224"/>
      <c r="T44" s="224"/>
      <c r="U44" s="224"/>
      <c r="V44" s="224"/>
      <c r="W44" s="224"/>
      <c r="X44" s="224"/>
      <c r="Y44" s="224"/>
      <c r="Z44" s="224"/>
      <c r="AA44" s="224"/>
      <c r="AB44" s="213"/>
      <c r="AC44" s="213"/>
      <c r="AD44" s="213"/>
      <c r="AE44" s="213"/>
    </row>
    <row r="45" spans="1:31" ht="15" customHeight="1" x14ac:dyDescent="0.15">
      <c r="A45" s="56" t="s">
        <v>48</v>
      </c>
      <c r="B45" s="20"/>
      <c r="C45" s="20"/>
      <c r="D45" s="20"/>
      <c r="E45" s="20"/>
      <c r="F45" s="20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5"/>
      <c r="AC45" s="5"/>
      <c r="AD45" s="5"/>
      <c r="AE45" s="5"/>
    </row>
    <row r="46" spans="1:31" ht="15" customHeight="1" x14ac:dyDescent="0.15">
      <c r="A46" s="3" t="s">
        <v>53</v>
      </c>
      <c r="B46" s="4"/>
      <c r="C46" s="4"/>
      <c r="AB46" s="8"/>
      <c r="AC46" s="8"/>
      <c r="AD46" s="8"/>
      <c r="AE46" s="8"/>
    </row>
    <row r="47" spans="1:31" s="28" customFormat="1" ht="12.75" customHeight="1" x14ac:dyDescent="0.15">
      <c r="A47" s="134" t="s">
        <v>6</v>
      </c>
      <c r="B47" s="134"/>
      <c r="C47" s="134"/>
      <c r="D47" s="134"/>
      <c r="E47" s="134"/>
      <c r="F47" s="134"/>
      <c r="G47" s="134" t="s">
        <v>7</v>
      </c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 t="s">
        <v>0</v>
      </c>
      <c r="AC47" s="134"/>
      <c r="AD47" s="134"/>
      <c r="AE47" s="134"/>
    </row>
    <row r="48" spans="1:31" s="27" customFormat="1" ht="3.95" customHeight="1" x14ac:dyDescent="0.15">
      <c r="A48" s="33"/>
      <c r="B48" s="34"/>
      <c r="C48" s="34"/>
      <c r="AA48" s="8"/>
      <c r="AB48" s="8"/>
      <c r="AC48" s="8"/>
      <c r="AD48" s="8"/>
      <c r="AE48" s="8"/>
    </row>
    <row r="49" spans="1:31" ht="13.5" customHeight="1" x14ac:dyDescent="0.15">
      <c r="A49" s="241" t="s">
        <v>24</v>
      </c>
      <c r="B49" s="242"/>
      <c r="C49" s="242"/>
      <c r="D49" s="242"/>
      <c r="E49" s="242"/>
      <c r="F49" s="243"/>
      <c r="G49" s="224" t="s">
        <v>45</v>
      </c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  <c r="AA49" s="224"/>
      <c r="AB49" s="213"/>
      <c r="AC49" s="213"/>
      <c r="AD49" s="213"/>
      <c r="AE49" s="213"/>
    </row>
    <row r="50" spans="1:31" ht="12.75" customHeight="1" x14ac:dyDescent="0.15">
      <c r="A50" s="239" t="s">
        <v>35</v>
      </c>
      <c r="B50" s="239"/>
      <c r="C50" s="239"/>
      <c r="D50" s="239"/>
      <c r="E50" s="239"/>
      <c r="F50" s="239"/>
      <c r="G50" s="224" t="s">
        <v>21</v>
      </c>
      <c r="H50" s="224"/>
      <c r="I50" s="224"/>
      <c r="J50" s="224"/>
      <c r="K50" s="224"/>
      <c r="L50" s="224"/>
      <c r="M50" s="224"/>
      <c r="N50" s="224"/>
      <c r="O50" s="224"/>
      <c r="P50" s="224"/>
      <c r="Q50" s="224"/>
      <c r="R50" s="224"/>
      <c r="S50" s="224"/>
      <c r="T50" s="224"/>
      <c r="U50" s="224"/>
      <c r="V50" s="224"/>
      <c r="W50" s="224"/>
      <c r="X50" s="224"/>
      <c r="Y50" s="224"/>
      <c r="Z50" s="224"/>
      <c r="AA50" s="224"/>
      <c r="AB50" s="213"/>
      <c r="AC50" s="213"/>
      <c r="AD50" s="213"/>
      <c r="AE50" s="213"/>
    </row>
    <row r="51" spans="1:31" ht="15" customHeight="1" x14ac:dyDescent="0.15">
      <c r="A51" s="268" t="s">
        <v>34</v>
      </c>
      <c r="B51" s="269"/>
      <c r="C51" s="269"/>
      <c r="D51" s="269"/>
      <c r="E51" s="269"/>
      <c r="F51" s="270"/>
      <c r="G51" s="240" t="s">
        <v>57</v>
      </c>
      <c r="H51" s="240"/>
      <c r="I51" s="240"/>
      <c r="J51" s="240"/>
      <c r="K51" s="240"/>
      <c r="L51" s="240"/>
      <c r="M51" s="240"/>
      <c r="N51" s="240"/>
      <c r="O51" s="240"/>
      <c r="P51" s="240"/>
      <c r="Q51" s="240"/>
      <c r="R51" s="240"/>
      <c r="S51" s="240"/>
      <c r="T51" s="240"/>
      <c r="U51" s="240"/>
      <c r="V51" s="240"/>
      <c r="W51" s="240"/>
      <c r="X51" s="240"/>
      <c r="Y51" s="240"/>
      <c r="Z51" s="240"/>
      <c r="AA51" s="240"/>
      <c r="AB51" s="244"/>
      <c r="AC51" s="152"/>
      <c r="AD51" s="152"/>
      <c r="AE51" s="153"/>
    </row>
    <row r="52" spans="1:31" ht="22.5" customHeight="1" x14ac:dyDescent="0.15">
      <c r="A52" s="271"/>
      <c r="B52" s="272"/>
      <c r="C52" s="272"/>
      <c r="D52" s="272"/>
      <c r="E52" s="272"/>
      <c r="F52" s="273"/>
      <c r="G52" s="219" t="s">
        <v>98</v>
      </c>
      <c r="H52" s="240"/>
      <c r="I52" s="240"/>
      <c r="J52" s="240"/>
      <c r="K52" s="240"/>
      <c r="L52" s="240"/>
      <c r="M52" s="240"/>
      <c r="N52" s="240"/>
      <c r="O52" s="240"/>
      <c r="P52" s="240"/>
      <c r="Q52" s="240"/>
      <c r="R52" s="240"/>
      <c r="S52" s="240"/>
      <c r="T52" s="240"/>
      <c r="U52" s="240"/>
      <c r="V52" s="240"/>
      <c r="W52" s="240"/>
      <c r="X52" s="240"/>
      <c r="Y52" s="240"/>
      <c r="Z52" s="240"/>
      <c r="AA52" s="240"/>
      <c r="AB52" s="245"/>
      <c r="AC52" s="246"/>
      <c r="AD52" s="246"/>
      <c r="AE52" s="247"/>
    </row>
    <row r="53" spans="1:31" ht="12.75" customHeight="1" x14ac:dyDescent="0.15">
      <c r="A53" s="274"/>
      <c r="B53" s="275"/>
      <c r="C53" s="275"/>
      <c r="D53" s="275"/>
      <c r="E53" s="275"/>
      <c r="F53" s="276"/>
      <c r="G53" s="290" t="s">
        <v>23</v>
      </c>
      <c r="H53" s="291"/>
      <c r="I53" s="291"/>
      <c r="J53" s="291"/>
      <c r="K53" s="291"/>
      <c r="L53" s="291"/>
      <c r="M53" s="291"/>
      <c r="N53" s="291"/>
      <c r="O53" s="291"/>
      <c r="P53" s="291"/>
      <c r="Q53" s="291"/>
      <c r="R53" s="291"/>
      <c r="S53" s="291"/>
      <c r="T53" s="291"/>
      <c r="U53" s="291"/>
      <c r="V53" s="291"/>
      <c r="W53" s="291"/>
      <c r="X53" s="291"/>
      <c r="Y53" s="291"/>
      <c r="Z53" s="291"/>
      <c r="AA53" s="291"/>
      <c r="AB53" s="245"/>
      <c r="AC53" s="246"/>
      <c r="AD53" s="246"/>
      <c r="AE53" s="247"/>
    </row>
    <row r="54" spans="1:31" ht="3.95" customHeight="1" x14ac:dyDescent="0.15">
      <c r="A54" s="20"/>
      <c r="B54" s="20"/>
      <c r="C54" s="20"/>
      <c r="D54" s="20"/>
      <c r="E54" s="20"/>
      <c r="F54" s="20"/>
      <c r="G54" s="32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6"/>
      <c r="AC54" s="36"/>
      <c r="AD54" s="36"/>
      <c r="AE54" s="36"/>
    </row>
    <row r="55" spans="1:31" ht="3.95" customHeight="1" x14ac:dyDescent="0.1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5"/>
      <c r="M55" s="5"/>
      <c r="N55" s="23"/>
      <c r="O55" s="20"/>
      <c r="P55" s="20"/>
      <c r="Q55" s="20"/>
      <c r="R55" s="23"/>
      <c r="S55" s="46"/>
      <c r="T55" s="20"/>
      <c r="U55" s="20"/>
      <c r="V55" s="23"/>
      <c r="W55" s="20"/>
      <c r="X55" s="20"/>
      <c r="Y55" s="20"/>
      <c r="Z55" s="23"/>
      <c r="AA55" s="20"/>
      <c r="AB55" s="5"/>
      <c r="AC55" s="5"/>
      <c r="AD55" s="5"/>
      <c r="AE55" s="5"/>
    </row>
    <row r="56" spans="1:31" ht="15" customHeight="1" x14ac:dyDescent="0.15">
      <c r="A56" s="37" t="s">
        <v>103</v>
      </c>
      <c r="B56" s="38"/>
      <c r="C56" s="38"/>
      <c r="D56" s="39"/>
      <c r="E56" s="39"/>
      <c r="F56" s="39"/>
      <c r="G56" s="39"/>
      <c r="H56" s="38"/>
      <c r="I56" s="38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40"/>
      <c r="AB56" s="40"/>
      <c r="AC56" s="40"/>
      <c r="AD56" s="40"/>
      <c r="AE56" s="40"/>
    </row>
    <row r="57" spans="1:31" s="28" customFormat="1" ht="12.75" customHeight="1" x14ac:dyDescent="0.15">
      <c r="A57" s="134" t="s">
        <v>6</v>
      </c>
      <c r="B57" s="134"/>
      <c r="C57" s="134"/>
      <c r="D57" s="134"/>
      <c r="E57" s="134"/>
      <c r="F57" s="134"/>
      <c r="G57" s="157" t="s">
        <v>7</v>
      </c>
      <c r="H57" s="158"/>
      <c r="I57" s="158"/>
      <c r="J57" s="158"/>
      <c r="K57" s="158"/>
      <c r="L57" s="158"/>
      <c r="M57" s="158"/>
      <c r="N57" s="158"/>
      <c r="O57" s="158"/>
      <c r="P57" s="158"/>
      <c r="Q57" s="158"/>
      <c r="R57" s="158"/>
      <c r="S57" s="158"/>
      <c r="T57" s="158"/>
      <c r="U57" s="158"/>
      <c r="V57" s="158"/>
      <c r="W57" s="158"/>
      <c r="X57" s="158"/>
      <c r="Y57" s="158"/>
      <c r="Z57" s="158"/>
      <c r="AA57" s="158"/>
      <c r="AB57" s="158"/>
      <c r="AC57" s="158"/>
      <c r="AD57" s="158"/>
      <c r="AE57" s="159"/>
    </row>
    <row r="58" spans="1:31" s="27" customFormat="1" ht="3.95" customHeight="1" x14ac:dyDescent="0.15">
      <c r="A58" s="33"/>
      <c r="B58" s="34"/>
      <c r="C58" s="34"/>
      <c r="AA58" s="8"/>
      <c r="AB58" s="8"/>
      <c r="AC58" s="8"/>
      <c r="AD58" s="8"/>
      <c r="AE58" s="8"/>
    </row>
    <row r="59" spans="1:31" ht="51.95" customHeight="1" x14ac:dyDescent="0.15">
      <c r="A59" s="134" t="s">
        <v>18</v>
      </c>
      <c r="B59" s="134"/>
      <c r="C59" s="134"/>
      <c r="D59" s="134"/>
      <c r="E59" s="134"/>
      <c r="F59" s="134"/>
      <c r="G59" s="286" t="s">
        <v>106</v>
      </c>
      <c r="H59" s="224"/>
      <c r="I59" s="224"/>
      <c r="J59" s="224"/>
      <c r="K59" s="224"/>
      <c r="L59" s="224"/>
      <c r="M59" s="224"/>
      <c r="N59" s="224"/>
      <c r="O59" s="224"/>
      <c r="P59" s="224"/>
      <c r="Q59" s="224"/>
      <c r="R59" s="224"/>
      <c r="S59" s="224"/>
      <c r="T59" s="224"/>
      <c r="U59" s="224"/>
      <c r="V59" s="224"/>
      <c r="W59" s="224"/>
      <c r="X59" s="224"/>
      <c r="Y59" s="224"/>
      <c r="Z59" s="224"/>
      <c r="AA59" s="179"/>
      <c r="AB59" s="110"/>
      <c r="AC59" s="111"/>
      <c r="AD59" s="111"/>
      <c r="AE59" s="111"/>
    </row>
    <row r="60" spans="1:31" ht="15" hidden="1" customHeight="1" x14ac:dyDescent="0.15">
      <c r="A60" s="117" t="s">
        <v>19</v>
      </c>
      <c r="B60" s="118"/>
      <c r="C60" s="118"/>
      <c r="D60" s="118"/>
      <c r="E60" s="118"/>
      <c r="F60" s="119"/>
      <c r="G60" s="179" t="s">
        <v>90</v>
      </c>
      <c r="H60" s="180"/>
      <c r="I60" s="180"/>
      <c r="J60" s="180"/>
      <c r="K60" s="180"/>
      <c r="L60" s="180"/>
      <c r="M60" s="180"/>
      <c r="N60" s="180"/>
      <c r="O60" s="180"/>
      <c r="P60" s="180"/>
      <c r="Q60" s="180"/>
      <c r="R60" s="180"/>
      <c r="S60" s="180"/>
      <c r="T60" s="180"/>
      <c r="U60" s="180"/>
      <c r="V60" s="180"/>
      <c r="W60" s="180"/>
      <c r="X60" s="180"/>
      <c r="Y60" s="180"/>
      <c r="Z60" s="180"/>
      <c r="AA60" s="180"/>
      <c r="AB60" s="180"/>
      <c r="AC60" s="180"/>
      <c r="AD60" s="180"/>
      <c r="AE60" s="181"/>
    </row>
    <row r="61" spans="1:31" ht="15" hidden="1" customHeight="1" x14ac:dyDescent="0.15">
      <c r="A61" s="117" t="s">
        <v>20</v>
      </c>
      <c r="B61" s="118"/>
      <c r="C61" s="118"/>
      <c r="D61" s="118"/>
      <c r="E61" s="118"/>
      <c r="F61" s="119"/>
      <c r="G61" s="179" t="s">
        <v>91</v>
      </c>
      <c r="H61" s="180"/>
      <c r="I61" s="180"/>
      <c r="J61" s="180"/>
      <c r="K61" s="180"/>
      <c r="L61" s="180"/>
      <c r="M61" s="180"/>
      <c r="N61" s="180"/>
      <c r="O61" s="180"/>
      <c r="P61" s="180"/>
      <c r="Q61" s="180"/>
      <c r="R61" s="180"/>
      <c r="S61" s="180"/>
      <c r="T61" s="180"/>
      <c r="U61" s="180"/>
      <c r="V61" s="180"/>
      <c r="W61" s="180"/>
      <c r="X61" s="180"/>
      <c r="Y61" s="180"/>
      <c r="Z61" s="180"/>
      <c r="AA61" s="180"/>
      <c r="AB61" s="180"/>
      <c r="AC61" s="180"/>
      <c r="AD61" s="180"/>
      <c r="AE61" s="181"/>
    </row>
    <row r="62" spans="1:31" ht="15" hidden="1" customHeight="1" x14ac:dyDescent="0.15">
      <c r="A62" s="117" t="s">
        <v>66</v>
      </c>
      <c r="B62" s="118"/>
      <c r="C62" s="118"/>
      <c r="D62" s="118"/>
      <c r="E62" s="118"/>
      <c r="F62" s="119"/>
      <c r="G62" s="179" t="s">
        <v>80</v>
      </c>
      <c r="H62" s="180"/>
      <c r="I62" s="180"/>
      <c r="J62" s="180"/>
      <c r="K62" s="180"/>
      <c r="L62" s="180"/>
      <c r="M62" s="180"/>
      <c r="N62" s="180"/>
      <c r="O62" s="180"/>
      <c r="P62" s="180"/>
      <c r="Q62" s="180"/>
      <c r="R62" s="180"/>
      <c r="S62" s="180"/>
      <c r="T62" s="180"/>
      <c r="U62" s="180"/>
      <c r="V62" s="180"/>
      <c r="W62" s="180"/>
      <c r="X62" s="180"/>
      <c r="Y62" s="180"/>
      <c r="Z62" s="180"/>
      <c r="AA62" s="180"/>
      <c r="AB62" s="180"/>
      <c r="AC62" s="180"/>
      <c r="AD62" s="180"/>
      <c r="AE62" s="181"/>
    </row>
    <row r="63" spans="1:31" ht="31.5" customHeight="1" x14ac:dyDescent="0.15">
      <c r="A63" s="248" t="s">
        <v>26</v>
      </c>
      <c r="B63" s="288"/>
      <c r="C63" s="288"/>
      <c r="D63" s="288"/>
      <c r="E63" s="288"/>
      <c r="F63" s="250"/>
      <c r="G63" s="257" t="str">
        <f>X93&amp;" GB"</f>
        <v xml:space="preserve"> GB</v>
      </c>
      <c r="H63" s="258"/>
      <c r="I63" s="258"/>
      <c r="J63" s="258"/>
      <c r="K63" s="259"/>
      <c r="L63" s="254" t="s">
        <v>67</v>
      </c>
      <c r="M63" s="255"/>
      <c r="N63" s="255"/>
      <c r="O63" s="255"/>
      <c r="P63" s="255"/>
      <c r="Q63" s="255"/>
      <c r="R63" s="255"/>
      <c r="S63" s="255"/>
      <c r="T63" s="255"/>
      <c r="U63" s="255"/>
      <c r="V63" s="255"/>
      <c r="W63" s="255"/>
      <c r="X63" s="255"/>
      <c r="Y63" s="255"/>
      <c r="Z63" s="255"/>
      <c r="AA63" s="255"/>
      <c r="AB63" s="255"/>
      <c r="AC63" s="255"/>
      <c r="AD63" s="255"/>
      <c r="AE63" s="256"/>
    </row>
    <row r="64" spans="1:31" ht="39" customHeight="1" x14ac:dyDescent="0.15">
      <c r="A64" s="112" t="s">
        <v>78</v>
      </c>
      <c r="B64" s="113"/>
      <c r="C64" s="113"/>
      <c r="D64" s="113"/>
      <c r="E64" s="113"/>
      <c r="F64" s="114"/>
      <c r="G64" s="215" t="s">
        <v>79</v>
      </c>
      <c r="H64" s="289"/>
      <c r="I64" s="289"/>
      <c r="J64" s="289"/>
      <c r="K64" s="289"/>
      <c r="L64" s="289"/>
      <c r="M64" s="289"/>
      <c r="N64" s="289"/>
      <c r="O64" s="289"/>
      <c r="P64" s="289"/>
      <c r="Q64" s="289"/>
      <c r="R64" s="289"/>
      <c r="S64" s="289"/>
      <c r="T64" s="289"/>
      <c r="U64" s="289"/>
      <c r="V64" s="289"/>
      <c r="W64" s="289"/>
      <c r="X64" s="289"/>
      <c r="Y64" s="289"/>
      <c r="Z64" s="289"/>
      <c r="AA64" s="289"/>
      <c r="AB64" s="289"/>
      <c r="AC64" s="289"/>
      <c r="AD64" s="63"/>
      <c r="AE64" s="64"/>
    </row>
    <row r="65" spans="1:31" ht="6" customHeight="1" x14ac:dyDescent="0.15">
      <c r="A65" s="248"/>
      <c r="B65" s="249"/>
      <c r="C65" s="249"/>
      <c r="D65" s="249"/>
      <c r="E65" s="249"/>
      <c r="F65" s="250"/>
      <c r="G65" s="42"/>
      <c r="H65" s="277" t="s">
        <v>77</v>
      </c>
      <c r="I65" s="278"/>
      <c r="J65" s="279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3"/>
    </row>
    <row r="66" spans="1:31" ht="12.75" customHeight="1" x14ac:dyDescent="0.15">
      <c r="A66" s="248"/>
      <c r="B66" s="249"/>
      <c r="C66" s="249"/>
      <c r="D66" s="249"/>
      <c r="E66" s="249"/>
      <c r="F66" s="250"/>
      <c r="G66" s="20"/>
      <c r="H66" s="280"/>
      <c r="I66" s="281"/>
      <c r="J66" s="282"/>
      <c r="K66" s="20"/>
      <c r="L66" s="139" t="s">
        <v>9</v>
      </c>
      <c r="M66" s="137"/>
      <c r="N66" s="138"/>
      <c r="O66" s="20"/>
      <c r="P66" s="139" t="s">
        <v>11</v>
      </c>
      <c r="Q66" s="137"/>
      <c r="R66" s="138"/>
      <c r="S66" s="54">
        <f>IF($AF$1="",5000,6000)</f>
        <v>5000</v>
      </c>
      <c r="T66" s="139" t="s">
        <v>32</v>
      </c>
      <c r="U66" s="137"/>
      <c r="V66" s="138"/>
      <c r="W66" s="20"/>
      <c r="X66" s="139" t="s">
        <v>15</v>
      </c>
      <c r="Y66" s="137"/>
      <c r="Z66" s="138"/>
      <c r="AA66" s="20"/>
      <c r="AB66" s="5"/>
      <c r="AC66" s="5"/>
      <c r="AD66" s="5"/>
      <c r="AE66" s="44"/>
    </row>
    <row r="67" spans="1:31" ht="3.95" customHeight="1" x14ac:dyDescent="0.15">
      <c r="A67" s="248"/>
      <c r="B67" s="249"/>
      <c r="C67" s="249"/>
      <c r="D67" s="249"/>
      <c r="E67" s="249"/>
      <c r="F67" s="250"/>
      <c r="G67" s="20"/>
      <c r="H67" s="280"/>
      <c r="I67" s="281"/>
      <c r="J67" s="282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5"/>
      <c r="AC67" s="5"/>
      <c r="AD67" s="5"/>
      <c r="AE67" s="44"/>
    </row>
    <row r="68" spans="1:31" ht="9.75" customHeight="1" x14ac:dyDescent="0.15">
      <c r="A68" s="248"/>
      <c r="B68" s="249"/>
      <c r="C68" s="249"/>
      <c r="D68" s="249"/>
      <c r="E68" s="249"/>
      <c r="F68" s="250"/>
      <c r="G68" s="20"/>
      <c r="H68" s="280"/>
      <c r="I68" s="281"/>
      <c r="J68" s="282"/>
      <c r="K68" s="20"/>
      <c r="L68" s="105" t="str">
        <f>IF(P68&amp;$S$17&amp;$S$23="","",IF($S$23&lt;&gt;"",$S$23,0)++IF(O14&lt;&gt;"",0.5,1)+IF($S17&lt;&gt;"",$S17,0))</f>
        <v/>
      </c>
      <c r="M68" s="105"/>
      <c r="N68" s="105"/>
      <c r="O68" s="101" t="s">
        <v>10</v>
      </c>
      <c r="P68" s="95" t="str">
        <f>IF($S$9="","",IF($S$30*500+$S$11&lt;=5000,$S$9,""))</f>
        <v/>
      </c>
      <c r="Q68" s="96"/>
      <c r="R68" s="97"/>
      <c r="S68" s="102" t="s">
        <v>31</v>
      </c>
      <c r="T68" s="95" t="str">
        <f>IF(P68&lt;&gt;"",IF($W$9&lt;&gt;"",$W$9,""),"")</f>
        <v/>
      </c>
      <c r="U68" s="96"/>
      <c r="V68" s="97"/>
      <c r="W68" s="102" t="s">
        <v>12</v>
      </c>
      <c r="X68" s="95" t="str">
        <f>IF(T68&lt;&gt;"",IF(P68&lt;&gt;"",IF(L68&lt;&gt;"",T68*P68*L68,""),""),"")</f>
        <v/>
      </c>
      <c r="Y68" s="96"/>
      <c r="Z68" s="97"/>
      <c r="AA68" s="20"/>
      <c r="AB68" s="5"/>
      <c r="AC68" s="5"/>
      <c r="AD68" s="5"/>
      <c r="AE68" s="44"/>
    </row>
    <row r="69" spans="1:31" ht="9.9499999999999993" customHeight="1" x14ac:dyDescent="0.15">
      <c r="A69" s="248"/>
      <c r="B69" s="249"/>
      <c r="C69" s="249"/>
      <c r="D69" s="249"/>
      <c r="E69" s="249"/>
      <c r="F69" s="250"/>
      <c r="G69" s="20"/>
      <c r="H69" s="280"/>
      <c r="I69" s="281"/>
      <c r="J69" s="282"/>
      <c r="K69" s="20"/>
      <c r="L69" s="105"/>
      <c r="M69" s="105"/>
      <c r="N69" s="105"/>
      <c r="O69" s="101"/>
      <c r="P69" s="98"/>
      <c r="Q69" s="99"/>
      <c r="R69" s="100"/>
      <c r="S69" s="102"/>
      <c r="T69" s="98"/>
      <c r="U69" s="99"/>
      <c r="V69" s="100"/>
      <c r="W69" s="102"/>
      <c r="X69" s="98"/>
      <c r="Y69" s="99"/>
      <c r="Z69" s="100"/>
      <c r="AA69" s="57">
        <f>IF(X68="",0,X68)</f>
        <v>0</v>
      </c>
      <c r="AB69" s="81">
        <f>IF(AB70&lt;&gt;"",ROUNDUP(AB70/10240,0)*10,0)</f>
        <v>0</v>
      </c>
      <c r="AC69" s="82"/>
      <c r="AD69" s="82"/>
      <c r="AE69" s="44"/>
    </row>
    <row r="70" spans="1:31" ht="9" customHeight="1" x14ac:dyDescent="0.15">
      <c r="A70" s="248"/>
      <c r="B70" s="249"/>
      <c r="C70" s="249"/>
      <c r="D70" s="249"/>
      <c r="E70" s="249"/>
      <c r="F70" s="250"/>
      <c r="G70" s="20"/>
      <c r="H70" s="280"/>
      <c r="I70" s="281"/>
      <c r="J70" s="282"/>
      <c r="K70" s="20"/>
      <c r="L70" s="5"/>
      <c r="M70" s="5"/>
      <c r="N70" s="23" t="s">
        <v>16</v>
      </c>
      <c r="O70" s="46"/>
      <c r="P70" s="20"/>
      <c r="Q70" s="20"/>
      <c r="R70" s="23" t="s">
        <v>8</v>
      </c>
      <c r="S70" s="20"/>
      <c r="T70" s="20"/>
      <c r="U70" s="20"/>
      <c r="V70" s="23" t="s">
        <v>33</v>
      </c>
      <c r="W70" s="20"/>
      <c r="X70" s="57" t="str">
        <f>IF(T68&lt;&gt;"",IF(P68&lt;&gt;"",IF(L68&lt;&gt;"",T68*P68*L68,""),""),"")</f>
        <v/>
      </c>
      <c r="Y70" s="20"/>
      <c r="Z70" s="23" t="s">
        <v>38</v>
      </c>
      <c r="AA70" s="57"/>
      <c r="AB70" s="173" t="str">
        <f>IF(L68&lt;&gt;"",IF($AA$9&lt;&gt;"",IF(P68&lt;&gt;"",L68*$AA$9*P68*P93,""),""),"")</f>
        <v/>
      </c>
      <c r="AC70" s="174"/>
      <c r="AD70" s="174"/>
      <c r="AE70" s="44"/>
    </row>
    <row r="71" spans="1:31" ht="5.25" customHeight="1" x14ac:dyDescent="0.15">
      <c r="A71" s="248"/>
      <c r="B71" s="249"/>
      <c r="C71" s="249"/>
      <c r="D71" s="249"/>
      <c r="E71" s="249"/>
      <c r="F71" s="250"/>
      <c r="G71" s="20"/>
      <c r="H71" s="283"/>
      <c r="I71" s="284"/>
      <c r="J71" s="285"/>
      <c r="K71" s="20"/>
      <c r="L71" s="5"/>
      <c r="M71" s="5"/>
      <c r="N71" s="23"/>
      <c r="O71" s="46"/>
      <c r="P71" s="20"/>
      <c r="Q71" s="20"/>
      <c r="R71" s="23"/>
      <c r="S71" s="20"/>
      <c r="T71" s="20"/>
      <c r="U71" s="20"/>
      <c r="V71" s="23"/>
      <c r="W71" s="20"/>
      <c r="X71" s="57"/>
      <c r="Y71" s="20"/>
      <c r="Z71" s="23"/>
      <c r="AA71" s="57"/>
      <c r="AB71" s="83"/>
      <c r="AC71" s="84"/>
      <c r="AD71" s="84"/>
      <c r="AE71" s="44"/>
    </row>
    <row r="72" spans="1:31" ht="3.75" customHeight="1" x14ac:dyDescent="0.15">
      <c r="A72" s="248"/>
      <c r="B72" s="249"/>
      <c r="C72" s="249"/>
      <c r="D72" s="249"/>
      <c r="E72" s="249"/>
      <c r="F72" s="250"/>
      <c r="G72" s="41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58"/>
      <c r="AB72" s="85"/>
      <c r="AC72" s="85"/>
      <c r="AD72" s="85"/>
      <c r="AE72" s="43"/>
    </row>
    <row r="73" spans="1:31" ht="12.75" customHeight="1" x14ac:dyDescent="0.15">
      <c r="A73" s="248"/>
      <c r="B73" s="249"/>
      <c r="C73" s="249"/>
      <c r="D73" s="249"/>
      <c r="E73" s="249"/>
      <c r="F73" s="250"/>
      <c r="G73" s="20"/>
      <c r="H73" s="112" t="s">
        <v>36</v>
      </c>
      <c r="I73" s="113"/>
      <c r="J73" s="114"/>
      <c r="K73" s="20"/>
      <c r="L73" s="139" t="s">
        <v>9</v>
      </c>
      <c r="M73" s="137"/>
      <c r="N73" s="138"/>
      <c r="O73" s="20"/>
      <c r="P73" s="139" t="s">
        <v>11</v>
      </c>
      <c r="Q73" s="137"/>
      <c r="R73" s="138"/>
      <c r="S73" s="20"/>
      <c r="T73" s="139" t="s">
        <v>32</v>
      </c>
      <c r="U73" s="137"/>
      <c r="V73" s="138"/>
      <c r="W73" s="20"/>
      <c r="X73" s="139" t="s">
        <v>25</v>
      </c>
      <c r="Y73" s="137"/>
      <c r="Z73" s="138"/>
      <c r="AA73" s="59"/>
      <c r="AB73" s="81"/>
      <c r="AC73" s="81"/>
      <c r="AD73" s="81"/>
      <c r="AE73" s="44"/>
    </row>
    <row r="74" spans="1:31" ht="3.95" customHeight="1" x14ac:dyDescent="0.15">
      <c r="A74" s="248"/>
      <c r="B74" s="249"/>
      <c r="C74" s="249"/>
      <c r="D74" s="249"/>
      <c r="E74" s="249"/>
      <c r="F74" s="250"/>
      <c r="G74" s="20"/>
      <c r="H74" s="248"/>
      <c r="I74" s="249"/>
      <c r="J74" s="25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59"/>
      <c r="AB74" s="81"/>
      <c r="AC74" s="81"/>
      <c r="AD74" s="81"/>
      <c r="AE74" s="44"/>
    </row>
    <row r="75" spans="1:31" ht="9.9499999999999993" customHeight="1" x14ac:dyDescent="0.15">
      <c r="A75" s="248"/>
      <c r="B75" s="249"/>
      <c r="C75" s="249"/>
      <c r="D75" s="249"/>
      <c r="E75" s="249"/>
      <c r="F75" s="250"/>
      <c r="G75" s="20"/>
      <c r="H75" s="248"/>
      <c r="I75" s="249"/>
      <c r="J75" s="250"/>
      <c r="K75" s="20"/>
      <c r="L75" s="105" t="str">
        <f>IF(P68&lt;&gt;"",IF($W$23&lt;&gt;"",$W$23*20,""),"")</f>
        <v/>
      </c>
      <c r="M75" s="105"/>
      <c r="N75" s="105"/>
      <c r="O75" s="101" t="s">
        <v>10</v>
      </c>
      <c r="P75" s="95" t="str">
        <f>IF(P68&lt;&gt;"",IF(L75&lt;&gt;"",P68,""),"")</f>
        <v/>
      </c>
      <c r="Q75" s="96"/>
      <c r="R75" s="97"/>
      <c r="S75" s="102" t="s">
        <v>10</v>
      </c>
      <c r="T75" s="95" t="str">
        <f>IF(P68&lt;&gt;"",IF($AA$23&lt;&gt;"",$AA$23,""),"")</f>
        <v/>
      </c>
      <c r="U75" s="96"/>
      <c r="V75" s="97"/>
      <c r="W75" s="102" t="s">
        <v>12</v>
      </c>
      <c r="X75" s="95" t="str">
        <f>IF(T75&lt;&gt;"",IF(P75&lt;&gt;"",IF(L75&lt;&gt;"",(T75*P75*L75),""),""),"")</f>
        <v/>
      </c>
      <c r="Y75" s="96"/>
      <c r="Z75" s="97"/>
      <c r="AA75" s="59"/>
      <c r="AB75" s="81"/>
      <c r="AC75" s="81"/>
      <c r="AD75" s="81"/>
      <c r="AE75" s="44"/>
    </row>
    <row r="76" spans="1:31" ht="9.9499999999999993" customHeight="1" x14ac:dyDescent="0.15">
      <c r="A76" s="248"/>
      <c r="B76" s="249"/>
      <c r="C76" s="249"/>
      <c r="D76" s="249"/>
      <c r="E76" s="249"/>
      <c r="F76" s="250"/>
      <c r="G76" s="20"/>
      <c r="H76" s="251"/>
      <c r="I76" s="252"/>
      <c r="J76" s="253"/>
      <c r="K76" s="20"/>
      <c r="L76" s="105"/>
      <c r="M76" s="105"/>
      <c r="N76" s="105"/>
      <c r="O76" s="101"/>
      <c r="P76" s="98"/>
      <c r="Q76" s="99"/>
      <c r="R76" s="100"/>
      <c r="S76" s="102"/>
      <c r="T76" s="98"/>
      <c r="U76" s="99"/>
      <c r="V76" s="100"/>
      <c r="W76" s="102"/>
      <c r="X76" s="98"/>
      <c r="Y76" s="99"/>
      <c r="Z76" s="100"/>
      <c r="AA76" s="57">
        <f>IF(X75="",0,X75)</f>
        <v>0</v>
      </c>
      <c r="AB76" s="81">
        <f>IF(X77&lt;&gt;"",ROUNDUP(AB77/10240,0)*10,0)</f>
        <v>0</v>
      </c>
      <c r="AC76" s="82"/>
      <c r="AD76" s="82"/>
      <c r="AE76" s="44"/>
    </row>
    <row r="77" spans="1:31" ht="9.9499999999999993" customHeight="1" x14ac:dyDescent="0.15">
      <c r="A77" s="248"/>
      <c r="B77" s="249"/>
      <c r="C77" s="249"/>
      <c r="D77" s="249"/>
      <c r="E77" s="249"/>
      <c r="F77" s="250"/>
      <c r="G77" s="20"/>
      <c r="H77" s="45"/>
      <c r="I77" s="45"/>
      <c r="J77" s="45"/>
      <c r="K77" s="20"/>
      <c r="L77" s="5"/>
      <c r="M77" s="5"/>
      <c r="N77" s="23" t="s">
        <v>16</v>
      </c>
      <c r="O77" s="46"/>
      <c r="P77" s="20"/>
      <c r="Q77" s="20"/>
      <c r="R77" s="23" t="s">
        <v>8</v>
      </c>
      <c r="S77" s="20"/>
      <c r="T77" s="20"/>
      <c r="U77" s="20"/>
      <c r="V77" s="23" t="s">
        <v>33</v>
      </c>
      <c r="W77" s="20"/>
      <c r="X77" s="57" t="str">
        <f>IF(T75&lt;&gt;"",IF(P75&lt;&gt;"",IF(L75&lt;&gt;"",T75*P75*L75,""),""),"")</f>
        <v/>
      </c>
      <c r="Y77" s="20"/>
      <c r="Z77" s="23" t="s">
        <v>38</v>
      </c>
      <c r="AA77" s="57"/>
      <c r="AB77" s="173" t="str">
        <f>IF(L75&lt;&gt;"",IF($AA$9&lt;&gt;"",IF(P75&lt;&gt;"",P93*L75*$AA$9*P75,""),""),"")</f>
        <v/>
      </c>
      <c r="AC77" s="174"/>
      <c r="AD77" s="174"/>
      <c r="AE77" s="44"/>
    </row>
    <row r="78" spans="1:31" ht="3.95" customHeight="1" x14ac:dyDescent="0.15">
      <c r="A78" s="248"/>
      <c r="B78" s="249"/>
      <c r="C78" s="249"/>
      <c r="D78" s="249"/>
      <c r="E78" s="249"/>
      <c r="F78" s="25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3"/>
      <c r="S78" s="20"/>
      <c r="T78" s="20"/>
      <c r="U78" s="20"/>
      <c r="V78" s="20"/>
      <c r="W78" s="20"/>
      <c r="X78" s="20"/>
      <c r="Y78" s="20"/>
      <c r="Z78" s="20"/>
      <c r="AA78" s="57"/>
      <c r="AB78" s="82"/>
      <c r="AC78" s="82"/>
      <c r="AD78" s="82"/>
      <c r="AE78" s="44"/>
    </row>
    <row r="79" spans="1:31" ht="12.75" customHeight="1" x14ac:dyDescent="0.15">
      <c r="A79" s="248"/>
      <c r="B79" s="249"/>
      <c r="C79" s="249"/>
      <c r="D79" s="249"/>
      <c r="E79" s="249"/>
      <c r="F79" s="250"/>
      <c r="G79" s="20"/>
      <c r="H79" s="112" t="s">
        <v>55</v>
      </c>
      <c r="I79" s="113"/>
      <c r="J79" s="114"/>
      <c r="K79" s="20"/>
      <c r="L79" s="139" t="s">
        <v>9</v>
      </c>
      <c r="M79" s="137"/>
      <c r="N79" s="138"/>
      <c r="O79" s="20"/>
      <c r="P79" s="139" t="s">
        <v>61</v>
      </c>
      <c r="Q79" s="137"/>
      <c r="R79" s="138"/>
      <c r="S79" s="20"/>
      <c r="T79" s="139" t="s">
        <v>32</v>
      </c>
      <c r="U79" s="137"/>
      <c r="V79" s="138"/>
      <c r="W79" s="20"/>
      <c r="X79" s="139" t="s">
        <v>49</v>
      </c>
      <c r="Y79" s="137"/>
      <c r="Z79" s="138"/>
      <c r="AA79" s="59"/>
      <c r="AB79" s="81"/>
      <c r="AC79" s="81"/>
      <c r="AD79" s="81"/>
      <c r="AE79" s="44"/>
    </row>
    <row r="80" spans="1:31" ht="3.95" customHeight="1" x14ac:dyDescent="0.15">
      <c r="A80" s="248"/>
      <c r="B80" s="249"/>
      <c r="C80" s="249"/>
      <c r="D80" s="249"/>
      <c r="E80" s="249"/>
      <c r="F80" s="250"/>
      <c r="G80" s="20"/>
      <c r="H80" s="248"/>
      <c r="I80" s="249"/>
      <c r="J80" s="25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59"/>
      <c r="AB80" s="47"/>
      <c r="AC80" s="47"/>
      <c r="AD80" s="47"/>
      <c r="AE80" s="44"/>
    </row>
    <row r="81" spans="1:31" ht="9.9499999999999993" customHeight="1" x14ac:dyDescent="0.15">
      <c r="A81" s="248"/>
      <c r="B81" s="249"/>
      <c r="C81" s="249"/>
      <c r="D81" s="249"/>
      <c r="E81" s="249"/>
      <c r="F81" s="250"/>
      <c r="G81" s="20"/>
      <c r="H81" s="248"/>
      <c r="I81" s="249"/>
      <c r="J81" s="250"/>
      <c r="K81" s="20"/>
      <c r="L81" s="105">
        <v>850</v>
      </c>
      <c r="M81" s="105"/>
      <c r="N81" s="105"/>
      <c r="O81" s="101" t="s">
        <v>10</v>
      </c>
      <c r="P81" s="95" t="str">
        <f>IF(O9="○",IF(S28&lt;&gt;"",S28,""),"")</f>
        <v/>
      </c>
      <c r="Q81" s="96"/>
      <c r="R81" s="97"/>
      <c r="S81" s="102" t="s">
        <v>10</v>
      </c>
      <c r="T81" s="95" t="str">
        <f>IF(AND(P81&lt;&gt;"",$W$9&lt;&gt;""),IF($W$9&lt;120,$W$9,120),"")</f>
        <v/>
      </c>
      <c r="U81" s="96"/>
      <c r="V81" s="97"/>
      <c r="W81" s="102" t="s">
        <v>12</v>
      </c>
      <c r="X81" s="95" t="str">
        <f>IF(X83&lt;&gt;"",ROUNDUP(X83/10240,0)*10,"")</f>
        <v/>
      </c>
      <c r="Y81" s="96"/>
      <c r="Z81" s="97"/>
      <c r="AA81" s="59"/>
      <c r="AB81" s="47"/>
      <c r="AC81" s="47"/>
      <c r="AD81" s="47"/>
      <c r="AE81" s="44"/>
    </row>
    <row r="82" spans="1:31" ht="9.9499999999999993" customHeight="1" x14ac:dyDescent="0.15">
      <c r="A82" s="248"/>
      <c r="B82" s="249"/>
      <c r="C82" s="249"/>
      <c r="D82" s="249"/>
      <c r="E82" s="249"/>
      <c r="F82" s="250"/>
      <c r="G82" s="20"/>
      <c r="H82" s="251"/>
      <c r="I82" s="252"/>
      <c r="J82" s="253"/>
      <c r="K82" s="20"/>
      <c r="L82" s="105"/>
      <c r="M82" s="105"/>
      <c r="N82" s="105"/>
      <c r="O82" s="101"/>
      <c r="P82" s="98"/>
      <c r="Q82" s="99"/>
      <c r="R82" s="100"/>
      <c r="S82" s="102"/>
      <c r="T82" s="98"/>
      <c r="U82" s="99"/>
      <c r="V82" s="100"/>
      <c r="W82" s="102"/>
      <c r="X82" s="98"/>
      <c r="Y82" s="99"/>
      <c r="Z82" s="100"/>
      <c r="AA82" s="57">
        <f>IF(X81="",0,X81)</f>
        <v>0</v>
      </c>
      <c r="AB82" s="59">
        <f>IF(AB83&lt;&gt;"",ROUNDUP(AB83/10240,0)*10,0)</f>
        <v>0</v>
      </c>
      <c r="AC82" s="5"/>
      <c r="AD82" s="5"/>
      <c r="AE82" s="44"/>
    </row>
    <row r="83" spans="1:31" ht="9.9499999999999993" customHeight="1" x14ac:dyDescent="0.15">
      <c r="A83" s="248"/>
      <c r="B83" s="249"/>
      <c r="C83" s="249"/>
      <c r="D83" s="249"/>
      <c r="E83" s="249"/>
      <c r="F83" s="250"/>
      <c r="G83" s="20"/>
      <c r="H83" s="45"/>
      <c r="I83" s="45"/>
      <c r="J83" s="45"/>
      <c r="K83" s="20"/>
      <c r="L83" s="5"/>
      <c r="M83" s="5"/>
      <c r="N83" s="23" t="s">
        <v>16</v>
      </c>
      <c r="O83" s="46"/>
      <c r="P83" s="20"/>
      <c r="Q83" s="20"/>
      <c r="R83" s="23" t="s">
        <v>8</v>
      </c>
      <c r="S83" s="20"/>
      <c r="T83" s="20"/>
      <c r="U83" s="20"/>
      <c r="V83" s="23" t="s">
        <v>33</v>
      </c>
      <c r="W83" s="20"/>
      <c r="X83" s="57" t="str">
        <f>IF(T81&lt;&gt;"",IF(P81&lt;&gt;"",IF(L81&lt;&gt;"",T81*P81*L81,""),""),"")</f>
        <v/>
      </c>
      <c r="Y83" s="20"/>
      <c r="Z83" s="23" t="s">
        <v>70</v>
      </c>
      <c r="AA83" s="20"/>
      <c r="AB83" s="173" t="str">
        <f>IF(L81&lt;&gt;"",IF($AA$9&lt;&gt;"",IF(P81&lt;&gt;"",L81*$AA$9*P81,""),""),"")</f>
        <v/>
      </c>
      <c r="AC83" s="175"/>
      <c r="AD83" s="175"/>
      <c r="AE83" s="44"/>
    </row>
    <row r="84" spans="1:31" ht="3.95" customHeight="1" x14ac:dyDescent="0.15">
      <c r="A84" s="248"/>
      <c r="B84" s="249"/>
      <c r="C84" s="249"/>
      <c r="D84" s="249"/>
      <c r="E84" s="249"/>
      <c r="F84" s="25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3"/>
      <c r="S84" s="20"/>
      <c r="T84" s="20"/>
      <c r="U84" s="20"/>
      <c r="V84" s="20"/>
      <c r="W84" s="20"/>
      <c r="X84" s="20"/>
      <c r="Y84" s="20"/>
      <c r="Z84" s="20"/>
      <c r="AA84" s="20"/>
      <c r="AB84" s="5"/>
      <c r="AC84" s="5"/>
      <c r="AD84" s="5"/>
      <c r="AE84" s="44"/>
    </row>
    <row r="85" spans="1:31" ht="12.75" customHeight="1" x14ac:dyDescent="0.15">
      <c r="A85" s="248"/>
      <c r="B85" s="249"/>
      <c r="C85" s="249"/>
      <c r="D85" s="249"/>
      <c r="E85" s="249"/>
      <c r="F85" s="250"/>
      <c r="G85" s="20"/>
      <c r="H85" s="249"/>
      <c r="I85" s="249"/>
      <c r="J85" s="249"/>
      <c r="K85" s="20"/>
      <c r="L85" s="139" t="s">
        <v>9</v>
      </c>
      <c r="M85" s="137"/>
      <c r="N85" s="138"/>
      <c r="O85" s="20"/>
      <c r="P85" s="139" t="str">
        <f>P79</f>
        <v>サーバー台数</v>
      </c>
      <c r="Q85" s="137"/>
      <c r="R85" s="138"/>
      <c r="S85" s="20"/>
      <c r="T85" s="139" t="s">
        <v>32</v>
      </c>
      <c r="U85" s="137"/>
      <c r="V85" s="138"/>
      <c r="W85" s="20"/>
      <c r="X85" s="139" t="s">
        <v>62</v>
      </c>
      <c r="Y85" s="137"/>
      <c r="Z85" s="138"/>
      <c r="AA85" s="59"/>
      <c r="AB85" s="47"/>
      <c r="AC85" s="47"/>
      <c r="AD85" s="47"/>
      <c r="AE85" s="44"/>
    </row>
    <row r="86" spans="1:31" ht="3.95" customHeight="1" x14ac:dyDescent="0.15">
      <c r="A86" s="248"/>
      <c r="B86" s="249"/>
      <c r="C86" s="249"/>
      <c r="D86" s="249"/>
      <c r="E86" s="249"/>
      <c r="F86" s="250"/>
      <c r="G86" s="20"/>
      <c r="H86" s="249"/>
      <c r="I86" s="249"/>
      <c r="J86" s="249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59"/>
      <c r="AB86" s="47"/>
      <c r="AC86" s="47"/>
      <c r="AD86" s="47"/>
      <c r="AE86" s="44"/>
    </row>
    <row r="87" spans="1:31" ht="9.9499999999999993" customHeight="1" x14ac:dyDescent="0.15">
      <c r="A87" s="248"/>
      <c r="B87" s="249"/>
      <c r="C87" s="249"/>
      <c r="D87" s="249"/>
      <c r="E87" s="249"/>
      <c r="F87" s="250"/>
      <c r="G87" s="20"/>
      <c r="H87" s="249"/>
      <c r="I87" s="249"/>
      <c r="J87" s="249"/>
      <c r="K87" s="20"/>
      <c r="L87" s="105">
        <v>370</v>
      </c>
      <c r="M87" s="105"/>
      <c r="N87" s="105"/>
      <c r="O87" s="101" t="s">
        <v>10</v>
      </c>
      <c r="P87" s="95" t="str">
        <f>IF(T87&lt;&gt;"",P81,"")</f>
        <v/>
      </c>
      <c r="Q87" s="96"/>
      <c r="R87" s="97"/>
      <c r="S87" s="102" t="s">
        <v>31</v>
      </c>
      <c r="T87" s="95" t="str">
        <f>IF(AND($W$9&lt;&gt;"",P81&lt;&gt;""),IF($W$9&lt;=120,"",$W$9-120),"")</f>
        <v/>
      </c>
      <c r="U87" s="96"/>
      <c r="V87" s="97"/>
      <c r="W87" s="102" t="s">
        <v>12</v>
      </c>
      <c r="X87" s="95" t="str">
        <f>IF(X89&lt;&gt;"",ROUNDUP(X89/10240,0)*10,"")</f>
        <v/>
      </c>
      <c r="Y87" s="96"/>
      <c r="Z87" s="97"/>
      <c r="AA87" s="59"/>
      <c r="AB87" s="47"/>
      <c r="AC87" s="47"/>
      <c r="AD87" s="47"/>
      <c r="AE87" s="44"/>
    </row>
    <row r="88" spans="1:31" ht="9.9499999999999993" customHeight="1" x14ac:dyDescent="0.15">
      <c r="A88" s="248"/>
      <c r="B88" s="249"/>
      <c r="C88" s="249"/>
      <c r="D88" s="249"/>
      <c r="E88" s="249"/>
      <c r="F88" s="250"/>
      <c r="G88" s="20"/>
      <c r="H88" s="249"/>
      <c r="I88" s="249"/>
      <c r="J88" s="249"/>
      <c r="K88" s="20"/>
      <c r="L88" s="105"/>
      <c r="M88" s="105"/>
      <c r="N88" s="105"/>
      <c r="O88" s="101"/>
      <c r="P88" s="98"/>
      <c r="Q88" s="99"/>
      <c r="R88" s="100"/>
      <c r="S88" s="102"/>
      <c r="T88" s="98"/>
      <c r="U88" s="99"/>
      <c r="V88" s="100"/>
      <c r="W88" s="102"/>
      <c r="X88" s="98"/>
      <c r="Y88" s="99"/>
      <c r="Z88" s="100"/>
      <c r="AA88" s="57">
        <f>IF(X87="",0,X87)</f>
        <v>0</v>
      </c>
      <c r="AB88" s="59">
        <f>IF(AB89&lt;&gt;"",ROUNDUP(AB89/10240,0)*10,0)</f>
        <v>0</v>
      </c>
      <c r="AC88" s="5"/>
      <c r="AD88" s="5"/>
      <c r="AE88" s="44"/>
    </row>
    <row r="89" spans="1:31" ht="9.9499999999999993" customHeight="1" x14ac:dyDescent="0.15">
      <c r="A89" s="248"/>
      <c r="B89" s="249"/>
      <c r="C89" s="249"/>
      <c r="D89" s="249"/>
      <c r="E89" s="249"/>
      <c r="F89" s="250"/>
      <c r="G89" s="20"/>
      <c r="H89" s="45"/>
      <c r="I89" s="45"/>
      <c r="J89" s="45"/>
      <c r="K89" s="20"/>
      <c r="L89" s="5"/>
      <c r="M89" s="5"/>
      <c r="N89" s="23" t="s">
        <v>16</v>
      </c>
      <c r="O89" s="46"/>
      <c r="P89" s="20"/>
      <c r="Q89" s="20"/>
      <c r="R89" s="23" t="s">
        <v>8</v>
      </c>
      <c r="S89" s="20"/>
      <c r="T89" s="20"/>
      <c r="U89" s="20"/>
      <c r="V89" s="23" t="s">
        <v>33</v>
      </c>
      <c r="W89" s="20"/>
      <c r="X89" s="57" t="str">
        <f>IF(T87&lt;&gt;"",IF(P87&lt;&gt;"",IF(L87&lt;&gt;"",T87*P87*L87,""),""),"")</f>
        <v/>
      </c>
      <c r="Y89" s="20"/>
      <c r="Z89" s="23" t="s">
        <v>70</v>
      </c>
      <c r="AA89" s="20"/>
      <c r="AB89" s="173"/>
      <c r="AC89" s="175"/>
      <c r="AD89" s="175"/>
      <c r="AE89" s="44"/>
    </row>
    <row r="90" spans="1:31" ht="3.95" customHeight="1" x14ac:dyDescent="0.15">
      <c r="A90" s="248"/>
      <c r="B90" s="249"/>
      <c r="C90" s="249"/>
      <c r="D90" s="249"/>
      <c r="E90" s="249"/>
      <c r="F90" s="25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3"/>
      <c r="S90" s="20"/>
      <c r="T90" s="20"/>
      <c r="U90" s="20"/>
      <c r="V90" s="20"/>
      <c r="W90" s="20"/>
      <c r="X90" s="20"/>
      <c r="Y90" s="20"/>
      <c r="Z90" s="20"/>
      <c r="AA90" s="20"/>
      <c r="AB90" s="5"/>
      <c r="AC90" s="5"/>
      <c r="AD90" s="5"/>
      <c r="AE90" s="44"/>
    </row>
    <row r="91" spans="1:31" ht="13.5" customHeight="1" x14ac:dyDescent="0.15">
      <c r="A91" s="248"/>
      <c r="B91" s="249"/>
      <c r="C91" s="249"/>
      <c r="D91" s="249"/>
      <c r="E91" s="249"/>
      <c r="F91" s="250"/>
      <c r="G91" s="20"/>
      <c r="H91" s="142" t="s">
        <v>13</v>
      </c>
      <c r="I91" s="260"/>
      <c r="J91" s="261"/>
      <c r="K91" s="20"/>
      <c r="L91" s="176" t="s">
        <v>84</v>
      </c>
      <c r="M91" s="177"/>
      <c r="N91" s="178"/>
      <c r="O91" s="20"/>
      <c r="P91" s="176" t="s">
        <v>63</v>
      </c>
      <c r="Q91" s="177"/>
      <c r="R91" s="178"/>
      <c r="S91" s="20"/>
      <c r="T91" s="139" t="s">
        <v>85</v>
      </c>
      <c r="U91" s="140"/>
      <c r="V91" s="141"/>
      <c r="W91" s="20"/>
      <c r="X91" s="139" t="s">
        <v>13</v>
      </c>
      <c r="Y91" s="137"/>
      <c r="Z91" s="138"/>
      <c r="AA91" s="6"/>
      <c r="AB91" s="139" t="s">
        <v>75</v>
      </c>
      <c r="AC91" s="137"/>
      <c r="AD91" s="138"/>
      <c r="AE91" s="44"/>
    </row>
    <row r="92" spans="1:31" ht="3.95" customHeight="1" x14ac:dyDescent="0.15">
      <c r="A92" s="248"/>
      <c r="B92" s="249"/>
      <c r="C92" s="249"/>
      <c r="D92" s="249"/>
      <c r="E92" s="249"/>
      <c r="F92" s="250"/>
      <c r="G92" s="20"/>
      <c r="H92" s="262"/>
      <c r="I92" s="263"/>
      <c r="J92" s="264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44"/>
    </row>
    <row r="93" spans="1:31" ht="9.9499999999999993" customHeight="1" x14ac:dyDescent="0.15">
      <c r="A93" s="248"/>
      <c r="B93" s="249"/>
      <c r="C93" s="249"/>
      <c r="D93" s="249"/>
      <c r="E93" s="249"/>
      <c r="F93" s="250"/>
      <c r="G93" s="20"/>
      <c r="H93" s="262"/>
      <c r="I93" s="263"/>
      <c r="J93" s="264"/>
      <c r="K93" s="20"/>
      <c r="L93" s="95" t="str">
        <f>IF(X68&amp;X75="","",ROUNDUP(((IF(X68="",0,X68)+IF(X75="",0,X75))/10240),0)*10)</f>
        <v/>
      </c>
      <c r="M93" s="96"/>
      <c r="N93" s="97"/>
      <c r="O93" s="102" t="s">
        <v>69</v>
      </c>
      <c r="P93" s="95" t="str">
        <f>IF(L93&lt;&gt;"",R14,"")</f>
        <v/>
      </c>
      <c r="Q93" s="96"/>
      <c r="R93" s="97"/>
      <c r="S93" s="103" t="s">
        <v>68</v>
      </c>
      <c r="T93" s="142" t="str">
        <f>IF(X81&amp;X87&lt;&gt;"",IF(X81&lt;&gt;"",X81,0)+IF(X87&lt;&gt;"",X87,0),"")</f>
        <v/>
      </c>
      <c r="U93" s="143"/>
      <c r="V93" s="144"/>
      <c r="W93" s="101" t="s">
        <v>12</v>
      </c>
      <c r="X93" s="95" t="str">
        <f>IF(L93&amp;T93&lt;&gt;"",ROUNDUP((IF(L95&lt;&gt;"",L95,0)+IF(T93&lt;&gt;"",T93,0)),1),"")</f>
        <v/>
      </c>
      <c r="Y93" s="96"/>
      <c r="Z93" s="97"/>
      <c r="AA93" s="46"/>
      <c r="AB93" s="95" t="str">
        <f>IF(AB69+AB76+AB82+AB88=0,"",AB69+AB76+AB82+AB88)</f>
        <v/>
      </c>
      <c r="AC93" s="96"/>
      <c r="AD93" s="97"/>
      <c r="AE93" s="44"/>
    </row>
    <row r="94" spans="1:31" ht="9.9499999999999993" customHeight="1" x14ac:dyDescent="0.15">
      <c r="A94" s="248"/>
      <c r="B94" s="249"/>
      <c r="C94" s="249"/>
      <c r="D94" s="249"/>
      <c r="E94" s="249"/>
      <c r="F94" s="250"/>
      <c r="G94" s="20"/>
      <c r="H94" s="265"/>
      <c r="I94" s="266"/>
      <c r="J94" s="267"/>
      <c r="K94" s="20"/>
      <c r="L94" s="98"/>
      <c r="M94" s="99"/>
      <c r="N94" s="100"/>
      <c r="O94" s="102"/>
      <c r="P94" s="98"/>
      <c r="Q94" s="99"/>
      <c r="R94" s="100"/>
      <c r="S94" s="104"/>
      <c r="T94" s="145"/>
      <c r="U94" s="146"/>
      <c r="V94" s="147"/>
      <c r="W94" s="101"/>
      <c r="X94" s="98"/>
      <c r="Y94" s="99"/>
      <c r="Z94" s="100"/>
      <c r="AA94" s="46"/>
      <c r="AB94" s="98"/>
      <c r="AC94" s="99"/>
      <c r="AD94" s="100"/>
      <c r="AE94" s="44"/>
    </row>
    <row r="95" spans="1:31" ht="9.9499999999999993" customHeight="1" x14ac:dyDescent="0.15">
      <c r="A95" s="248"/>
      <c r="B95" s="249"/>
      <c r="C95" s="249"/>
      <c r="D95" s="249"/>
      <c r="E95" s="249"/>
      <c r="F95" s="250"/>
      <c r="G95" s="20"/>
      <c r="H95" s="20"/>
      <c r="I95" s="20"/>
      <c r="J95" s="20"/>
      <c r="K95" s="20"/>
      <c r="L95" s="86" t="str">
        <f>IF(X68&amp;X75="","",ROUNDUP(((IF(X68="",0,X68)*P93+IF(X75="",0,X75)*P93)/10240),0)*10)</f>
        <v/>
      </c>
      <c r="M95" s="5"/>
      <c r="N95" s="23" t="s">
        <v>71</v>
      </c>
      <c r="O95" s="46"/>
      <c r="P95" s="5"/>
      <c r="Q95" s="5"/>
      <c r="R95" s="23"/>
      <c r="S95" s="46"/>
      <c r="T95" s="20"/>
      <c r="U95" s="20"/>
      <c r="V95" s="23" t="s">
        <v>71</v>
      </c>
      <c r="W95" s="20"/>
      <c r="X95" s="20"/>
      <c r="Y95" s="20"/>
      <c r="Z95" s="23" t="s">
        <v>28</v>
      </c>
      <c r="AA95" s="23"/>
      <c r="AB95" s="20"/>
      <c r="AC95" s="20"/>
      <c r="AD95" s="23" t="s">
        <v>28</v>
      </c>
      <c r="AE95" s="44"/>
    </row>
    <row r="96" spans="1:31" ht="3.95" customHeight="1" x14ac:dyDescent="0.15">
      <c r="A96" s="251"/>
      <c r="B96" s="252"/>
      <c r="C96" s="252"/>
      <c r="D96" s="252"/>
      <c r="E96" s="252"/>
      <c r="F96" s="253"/>
      <c r="G96" s="48"/>
      <c r="H96" s="48"/>
      <c r="I96" s="48"/>
      <c r="J96" s="48"/>
      <c r="K96" s="48"/>
      <c r="L96" s="49"/>
      <c r="M96" s="49"/>
      <c r="N96" s="51"/>
      <c r="O96" s="48"/>
      <c r="P96" s="48"/>
      <c r="Q96" s="48"/>
      <c r="R96" s="51"/>
      <c r="S96" s="52"/>
      <c r="T96" s="48"/>
      <c r="U96" s="48"/>
      <c r="V96" s="51"/>
      <c r="W96" s="48"/>
      <c r="X96" s="48"/>
      <c r="Y96" s="48"/>
      <c r="Z96" s="51"/>
      <c r="AA96" s="48"/>
      <c r="AB96" s="49"/>
      <c r="AC96" s="49"/>
      <c r="AD96" s="49"/>
      <c r="AE96" s="50"/>
    </row>
    <row r="97" spans="1:31" ht="5.25" customHeight="1" x14ac:dyDescent="0.15">
      <c r="A97" s="53"/>
    </row>
    <row r="98" spans="1:31" ht="15" customHeight="1" x14ac:dyDescent="0.15">
      <c r="A98" s="87" t="s">
        <v>96</v>
      </c>
      <c r="B98" s="88"/>
      <c r="C98" s="88"/>
      <c r="D98" s="87" t="str">
        <f>IF(O24&lt;&gt;"",IF($S$9+(500*$S$28)&lt;3001,"["&amp;AA7&amp;"台]",""),IF($S$9+(500*$S$28)&gt;5001,"",IF(AA7=0,"",("["&amp;AA7&amp;"台]"))))</f>
        <v/>
      </c>
      <c r="E98" s="89"/>
      <c r="F98" s="90" t="str">
        <f>IF(AA7=0,"","[データサーバー]")</f>
        <v/>
      </c>
      <c r="G98" s="91"/>
      <c r="H98" s="88"/>
      <c r="I98" s="88"/>
      <c r="J98" s="89"/>
      <c r="K98" s="89"/>
      <c r="L98" s="89"/>
      <c r="M98" s="89"/>
      <c r="N98" s="89"/>
      <c r="O98" s="90"/>
      <c r="P98" s="89"/>
      <c r="Q98" s="89"/>
      <c r="R98" s="89"/>
      <c r="S98" s="89"/>
      <c r="T98" s="89"/>
      <c r="U98" s="89"/>
      <c r="V98" s="89"/>
      <c r="W98" s="89"/>
      <c r="X98" s="89"/>
      <c r="Y98" s="89"/>
      <c r="Z98" s="89"/>
      <c r="AA98" s="89"/>
      <c r="AB98" s="92"/>
      <c r="AC98" s="92"/>
      <c r="AD98" s="92"/>
      <c r="AE98" s="92"/>
    </row>
    <row r="99" spans="1:31" s="28" customFormat="1" ht="12.75" customHeight="1" x14ac:dyDescent="0.15">
      <c r="A99" s="134" t="s">
        <v>6</v>
      </c>
      <c r="B99" s="134"/>
      <c r="C99" s="134"/>
      <c r="D99" s="134"/>
      <c r="E99" s="134"/>
      <c r="F99" s="134"/>
      <c r="G99" s="157" t="s">
        <v>7</v>
      </c>
      <c r="H99" s="158"/>
      <c r="I99" s="158"/>
      <c r="J99" s="158"/>
      <c r="K99" s="158"/>
      <c r="L99" s="158"/>
      <c r="M99" s="158"/>
      <c r="N99" s="158"/>
      <c r="O99" s="158"/>
      <c r="P99" s="158"/>
      <c r="Q99" s="158"/>
      <c r="R99" s="158"/>
      <c r="S99" s="158"/>
      <c r="T99" s="158"/>
      <c r="U99" s="158"/>
      <c r="V99" s="158"/>
      <c r="W99" s="158"/>
      <c r="X99" s="158"/>
      <c r="Y99" s="158"/>
      <c r="Z99" s="158"/>
      <c r="AA99" s="158"/>
      <c r="AB99" s="158"/>
      <c r="AC99" s="158"/>
      <c r="AD99" s="158"/>
      <c r="AE99" s="159"/>
    </row>
    <row r="100" spans="1:31" s="27" customFormat="1" ht="3.95" customHeight="1" x14ac:dyDescent="0.15">
      <c r="A100" s="33"/>
      <c r="B100" s="34"/>
      <c r="C100" s="34"/>
      <c r="AB100" s="8"/>
      <c r="AC100" s="8"/>
      <c r="AD100" s="8"/>
      <c r="AE100" s="8"/>
    </row>
    <row r="101" spans="1:31" ht="51.95" customHeight="1" x14ac:dyDescent="0.15">
      <c r="A101" s="134" t="s">
        <v>92</v>
      </c>
      <c r="B101" s="134"/>
      <c r="C101" s="134"/>
      <c r="D101" s="134"/>
      <c r="E101" s="134"/>
      <c r="F101" s="134"/>
      <c r="G101" s="135" t="s">
        <v>106</v>
      </c>
      <c r="H101" s="136"/>
      <c r="I101" s="136"/>
      <c r="J101" s="136"/>
      <c r="K101" s="136"/>
      <c r="L101" s="136"/>
      <c r="M101" s="136"/>
      <c r="N101" s="136"/>
      <c r="O101" s="136"/>
      <c r="P101" s="136"/>
      <c r="Q101" s="136"/>
      <c r="R101" s="136"/>
      <c r="S101" s="136"/>
      <c r="T101" s="136"/>
      <c r="U101" s="136"/>
      <c r="V101" s="136"/>
      <c r="W101" s="136"/>
      <c r="X101" s="136"/>
      <c r="Y101" s="136"/>
      <c r="Z101" s="136"/>
      <c r="AA101" s="136"/>
      <c r="AB101" s="136"/>
      <c r="AC101" s="110"/>
      <c r="AD101" s="111"/>
      <c r="AE101" s="111"/>
    </row>
    <row r="102" spans="1:31" ht="15" customHeight="1" x14ac:dyDescent="0.15">
      <c r="A102" s="112" t="s">
        <v>93</v>
      </c>
      <c r="B102" s="113"/>
      <c r="C102" s="113"/>
      <c r="D102" s="113"/>
      <c r="E102" s="113"/>
      <c r="F102" s="114"/>
      <c r="G102" s="115" t="str">
        <f>IF(O24&lt;&gt;"","構成につきましては、お問合せ下さい",IF($S$9+(500*$S$28)&gt;5001,"構成につきましては、お問合せ下さい",IF(AA7=0,"","4コア / 8スレッド / 2.53GHz 以上")))</f>
        <v/>
      </c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  <c r="R102" s="115"/>
      <c r="S102" s="115"/>
      <c r="T102" s="115"/>
      <c r="U102" s="115"/>
      <c r="V102" s="115"/>
      <c r="W102" s="115"/>
      <c r="X102" s="115"/>
      <c r="Y102" s="115"/>
      <c r="Z102" s="115"/>
      <c r="AA102" s="115"/>
      <c r="AB102" s="116"/>
      <c r="AC102" s="110"/>
      <c r="AD102" s="111"/>
      <c r="AE102" s="111"/>
    </row>
    <row r="103" spans="1:31" ht="15" customHeight="1" x14ac:dyDescent="0.15">
      <c r="A103" s="117" t="s">
        <v>94</v>
      </c>
      <c r="B103" s="118"/>
      <c r="C103" s="118"/>
      <c r="D103" s="118"/>
      <c r="E103" s="118"/>
      <c r="F103" s="119"/>
      <c r="G103" s="115" t="str">
        <f>IF(O24 &lt;&gt; "","構成につきましては、お問合せ下さい",IF($S$9+(500*$S$28)&gt;5001,"構成につきましては、お問合せ下さい",IF(AA7=0,"",IF(O24&lt;&gt;"","8GB",IF($S$9+(500*$S$28)&lt;3001,"4GB","8GB")))))</f>
        <v/>
      </c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  <c r="AA103" s="115"/>
      <c r="AB103" s="116"/>
      <c r="AC103" s="137"/>
      <c r="AD103" s="137"/>
      <c r="AE103" s="138"/>
    </row>
    <row r="104" spans="1:31" ht="15" customHeight="1" x14ac:dyDescent="0.15">
      <c r="A104" s="117" t="s">
        <v>95</v>
      </c>
      <c r="B104" s="118"/>
      <c r="C104" s="118"/>
      <c r="D104" s="118"/>
      <c r="E104" s="118"/>
      <c r="F104" s="119"/>
      <c r="G104" s="107" t="str">
        <f>IF(AA7=0,"","1000Mbps以上")</f>
        <v/>
      </c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108"/>
      <c r="AB104" s="108"/>
      <c r="AC104" s="108"/>
      <c r="AD104" s="108"/>
      <c r="AE104" s="109"/>
    </row>
    <row r="105" spans="1:31" ht="27.75" customHeight="1" x14ac:dyDescent="0.15">
      <c r="A105" s="112" t="s">
        <v>26</v>
      </c>
      <c r="B105" s="113"/>
      <c r="C105" s="113"/>
      <c r="D105" s="113"/>
      <c r="E105" s="113"/>
      <c r="F105" s="113"/>
      <c r="G105" s="122" t="str">
        <f>IF(O24 &lt;&gt; "","",IF(X93 &lt;&gt; "",IF(O24 &lt;&gt; "", IF($S$9+(500*$S$28)&lt;3001, ROUNDUP($X$93/$AA$7,0), ROUNDUP($X$93/$AA$7,0)),ROUNDUP($X$93/$AA$7,0)),""))  &amp;" GB"</f>
        <v xml:space="preserve"> GB</v>
      </c>
      <c r="H105" s="123"/>
      <c r="I105" s="123"/>
      <c r="J105" s="124"/>
      <c r="K105" s="128" t="str">
        <f>IF(O9 = "○",IF(AA7 &lt;&gt; "","上記データサーバーの「合計」","")&amp;
IF(X93 &lt;&gt;"","
※高速なDisk処理が行えるよう、SASドライブやWritebackキャッシュ有効なRAIDカードをご利用ください。
※実際のHDD容量には、OSインストール容量として御社規定の容量を別途追加してください",""),"")</f>
        <v/>
      </c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129"/>
      <c r="W105" s="129"/>
      <c r="X105" s="129"/>
      <c r="Y105" s="129"/>
      <c r="Z105" s="129"/>
      <c r="AA105" s="129"/>
      <c r="AB105" s="129"/>
      <c r="AC105" s="129"/>
      <c r="AD105" s="129"/>
      <c r="AE105" s="130"/>
    </row>
    <row r="106" spans="1:31" ht="11.25" customHeight="1" x14ac:dyDescent="0.15">
      <c r="A106" s="120"/>
      <c r="B106" s="121"/>
      <c r="C106" s="121"/>
      <c r="D106" s="121"/>
      <c r="E106" s="121"/>
      <c r="F106" s="121"/>
      <c r="G106" s="125"/>
      <c r="H106" s="126"/>
      <c r="I106" s="126"/>
      <c r="J106" s="127"/>
      <c r="K106" s="131"/>
      <c r="L106" s="132"/>
      <c r="M106" s="132"/>
      <c r="N106" s="132"/>
      <c r="O106" s="132"/>
      <c r="P106" s="132"/>
      <c r="Q106" s="132"/>
      <c r="R106" s="132"/>
      <c r="S106" s="132"/>
      <c r="T106" s="132"/>
      <c r="U106" s="132"/>
      <c r="V106" s="132"/>
      <c r="W106" s="132"/>
      <c r="X106" s="132"/>
      <c r="Y106" s="132"/>
      <c r="Z106" s="132"/>
      <c r="AA106" s="132"/>
      <c r="AB106" s="132"/>
      <c r="AC106" s="132"/>
      <c r="AD106" s="132"/>
      <c r="AE106" s="133"/>
    </row>
    <row r="107" spans="1:31" ht="7.5" customHeight="1" x14ac:dyDescent="0.15">
      <c r="A107" s="106"/>
      <c r="B107" s="106"/>
      <c r="C107" s="106"/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 s="106"/>
      <c r="U107" s="106"/>
      <c r="V107" s="106"/>
      <c r="W107" s="106"/>
      <c r="X107" s="106"/>
      <c r="Y107" s="106"/>
      <c r="Z107" s="106"/>
      <c r="AA107" s="106"/>
      <c r="AB107" s="106"/>
      <c r="AC107" s="106"/>
      <c r="AD107" s="106"/>
      <c r="AE107" s="106"/>
    </row>
    <row r="108" spans="1:31" ht="13.5" customHeight="1" x14ac:dyDescent="0.15">
      <c r="A108" s="4" t="s">
        <v>50</v>
      </c>
    </row>
    <row r="109" spans="1:31" ht="12" customHeight="1" x14ac:dyDescent="0.15">
      <c r="A109" s="16" t="s">
        <v>51</v>
      </c>
    </row>
    <row r="110" spans="1:31" ht="12" customHeight="1" x14ac:dyDescent="0.15">
      <c r="A110" s="16" t="s">
        <v>56</v>
      </c>
      <c r="Z110" s="16"/>
      <c r="AA110" s="16"/>
    </row>
    <row r="111" spans="1:31" ht="12" customHeight="1" x14ac:dyDescent="0.15">
      <c r="A111" s="16" t="s">
        <v>100</v>
      </c>
      <c r="Z111" s="16"/>
      <c r="AA111" s="16"/>
    </row>
    <row r="112" spans="1:31" ht="3.75" customHeight="1" x14ac:dyDescent="0.15">
      <c r="Z112" s="16"/>
    </row>
    <row r="113" spans="1:31" ht="9" customHeight="1" x14ac:dyDescent="0.15">
      <c r="Z113" s="94"/>
      <c r="AA113" s="61"/>
      <c r="AB113" s="61"/>
      <c r="AC113" s="61"/>
      <c r="AD113" s="61"/>
      <c r="AE113" s="61"/>
    </row>
    <row r="114" spans="1:31" ht="12" customHeight="1" x14ac:dyDescent="0.15">
      <c r="A114" s="16" t="s">
        <v>105</v>
      </c>
    </row>
    <row r="115" spans="1:31" ht="12" customHeight="1" x14ac:dyDescent="0.15">
      <c r="A115" s="16" t="s">
        <v>101</v>
      </c>
    </row>
    <row r="116" spans="1:31" ht="12" customHeight="1" x14ac:dyDescent="0.15">
      <c r="A116" s="16" t="s">
        <v>102</v>
      </c>
      <c r="Z116" s="94"/>
    </row>
    <row r="118" spans="1:31" x14ac:dyDescent="0.15">
      <c r="Z118" s="94" t="s">
        <v>109</v>
      </c>
    </row>
  </sheetData>
  <sheetProtection algorithmName="SHA-512" hashValue="p7vgI9oUO6TUylYupSf9eO81zFNjxSHBW5l4mAMAOGLkp++dk7XlEc++j58ixlZ9uqtWdAM/2sPlZNhF5JOBsA==" saltValue="2/Y2sIL5iiQ61gIU/NDLBw==" spinCount="100000" sheet="1" objects="1" scenarios="1"/>
  <mergeCells count="176">
    <mergeCell ref="S22:U22"/>
    <mergeCell ref="A51:F53"/>
    <mergeCell ref="A44:F44"/>
    <mergeCell ref="W75:W76"/>
    <mergeCell ref="P73:R73"/>
    <mergeCell ref="T66:V66"/>
    <mergeCell ref="H65:J71"/>
    <mergeCell ref="W68:W69"/>
    <mergeCell ref="L75:N76"/>
    <mergeCell ref="O75:O76"/>
    <mergeCell ref="P68:R69"/>
    <mergeCell ref="L68:N69"/>
    <mergeCell ref="A57:F57"/>
    <mergeCell ref="G59:AA59"/>
    <mergeCell ref="X68:Z69"/>
    <mergeCell ref="L66:N66"/>
    <mergeCell ref="A33:Q33"/>
    <mergeCell ref="S75:S76"/>
    <mergeCell ref="A63:F63"/>
    <mergeCell ref="G64:AC64"/>
    <mergeCell ref="A36:F36"/>
    <mergeCell ref="AB50:AE50"/>
    <mergeCell ref="AB38:AE40"/>
    <mergeCell ref="G53:AA53"/>
    <mergeCell ref="X66:Z66"/>
    <mergeCell ref="P66:R66"/>
    <mergeCell ref="G60:AE60"/>
    <mergeCell ref="A59:F59"/>
    <mergeCell ref="T85:V85"/>
    <mergeCell ref="X85:Z85"/>
    <mergeCell ref="AB57:AE57"/>
    <mergeCell ref="P75:R76"/>
    <mergeCell ref="L73:N73"/>
    <mergeCell ref="T73:V73"/>
    <mergeCell ref="S68:S69"/>
    <mergeCell ref="T75:V76"/>
    <mergeCell ref="G57:AA57"/>
    <mergeCell ref="AB51:AE53"/>
    <mergeCell ref="X73:Z73"/>
    <mergeCell ref="G62:AE62"/>
    <mergeCell ref="H73:J76"/>
    <mergeCell ref="X75:Z76"/>
    <mergeCell ref="L63:AE63"/>
    <mergeCell ref="G63:K63"/>
    <mergeCell ref="A64:F96"/>
    <mergeCell ref="AB59:AE59"/>
    <mergeCell ref="A60:F60"/>
    <mergeCell ref="L79:N79"/>
    <mergeCell ref="P79:R79"/>
    <mergeCell ref="T81:V82"/>
    <mergeCell ref="H79:J82"/>
    <mergeCell ref="H91:J94"/>
    <mergeCell ref="P91:R91"/>
    <mergeCell ref="P93:R94"/>
    <mergeCell ref="W93:W94"/>
    <mergeCell ref="H85:J88"/>
    <mergeCell ref="L81:N82"/>
    <mergeCell ref="O81:O82"/>
    <mergeCell ref="AB77:AD77"/>
    <mergeCell ref="T79:V79"/>
    <mergeCell ref="X79:Z79"/>
    <mergeCell ref="A50:F50"/>
    <mergeCell ref="G51:AA51"/>
    <mergeCell ref="A43:F43"/>
    <mergeCell ref="A47:F47"/>
    <mergeCell ref="A49:F49"/>
    <mergeCell ref="G52:AA52"/>
    <mergeCell ref="G50:AA50"/>
    <mergeCell ref="G44:AA44"/>
    <mergeCell ref="G49:AA49"/>
    <mergeCell ref="AB47:AE47"/>
    <mergeCell ref="A9:I9"/>
    <mergeCell ref="AB41:AE41"/>
    <mergeCell ref="AB49:AE49"/>
    <mergeCell ref="O11:Q11"/>
    <mergeCell ref="S12:U12"/>
    <mergeCell ref="G38:AA40"/>
    <mergeCell ref="S13:U14"/>
    <mergeCell ref="AB44:AE44"/>
    <mergeCell ref="G47:AA47"/>
    <mergeCell ref="AB42:AE42"/>
    <mergeCell ref="A42:F42"/>
    <mergeCell ref="S28:U29"/>
    <mergeCell ref="G42:AA42"/>
    <mergeCell ref="A38:F40"/>
    <mergeCell ref="A18:N19"/>
    <mergeCell ref="G41:AA41"/>
    <mergeCell ref="AB43:AE43"/>
    <mergeCell ref="G43:AA43"/>
    <mergeCell ref="O17:Q17"/>
    <mergeCell ref="A20:N21"/>
    <mergeCell ref="S17:U18"/>
    <mergeCell ref="J9:N9"/>
    <mergeCell ref="S27:U27"/>
    <mergeCell ref="A1:AE1"/>
    <mergeCell ref="AB4:AE4"/>
    <mergeCell ref="A41:F41"/>
    <mergeCell ref="W8:Y8"/>
    <mergeCell ref="W23:Y24"/>
    <mergeCell ref="G36:AA36"/>
    <mergeCell ref="W9:Y10"/>
    <mergeCell ref="AA22:AC22"/>
    <mergeCell ref="S23:U24"/>
    <mergeCell ref="S8:U8"/>
    <mergeCell ref="A5:F5"/>
    <mergeCell ref="G5:AE5"/>
    <mergeCell ref="S9:U10"/>
    <mergeCell ref="AA8:AC8"/>
    <mergeCell ref="O9:Q9"/>
    <mergeCell ref="O10:Q10"/>
    <mergeCell ref="AA9:AC10"/>
    <mergeCell ref="P3:T3"/>
    <mergeCell ref="Y3:AC3"/>
    <mergeCell ref="AA23:AC24"/>
    <mergeCell ref="AB36:AE36"/>
    <mergeCell ref="O18:Q19"/>
    <mergeCell ref="W22:Y22"/>
    <mergeCell ref="S16:U16"/>
    <mergeCell ref="AC102:AE102"/>
    <mergeCell ref="A26:Q32"/>
    <mergeCell ref="A24:N25"/>
    <mergeCell ref="O24:Q25"/>
    <mergeCell ref="A99:F99"/>
    <mergeCell ref="G99:AB99"/>
    <mergeCell ref="AC99:AE99"/>
    <mergeCell ref="A14:N14"/>
    <mergeCell ref="O14:Q14"/>
    <mergeCell ref="A22:N23"/>
    <mergeCell ref="O22:Q23"/>
    <mergeCell ref="O20:Q21"/>
    <mergeCell ref="V12:AE19"/>
    <mergeCell ref="AB91:AD91"/>
    <mergeCell ref="AB70:AD70"/>
    <mergeCell ref="AB83:AD83"/>
    <mergeCell ref="AB89:AD89"/>
    <mergeCell ref="L91:N91"/>
    <mergeCell ref="W81:W82"/>
    <mergeCell ref="O87:O88"/>
    <mergeCell ref="X81:Z82"/>
    <mergeCell ref="A62:F62"/>
    <mergeCell ref="G61:AE61"/>
    <mergeCell ref="A61:F61"/>
    <mergeCell ref="W87:W88"/>
    <mergeCell ref="T87:V88"/>
    <mergeCell ref="L85:N85"/>
    <mergeCell ref="P87:R88"/>
    <mergeCell ref="P85:R85"/>
    <mergeCell ref="O93:O94"/>
    <mergeCell ref="X87:Z88"/>
    <mergeCell ref="T93:V94"/>
    <mergeCell ref="S87:S88"/>
    <mergeCell ref="X91:Z91"/>
    <mergeCell ref="AB93:AD94"/>
    <mergeCell ref="T68:V69"/>
    <mergeCell ref="O68:O69"/>
    <mergeCell ref="P81:R82"/>
    <mergeCell ref="S81:S82"/>
    <mergeCell ref="S93:S94"/>
    <mergeCell ref="L87:N88"/>
    <mergeCell ref="A107:AE107"/>
    <mergeCell ref="G104:AE104"/>
    <mergeCell ref="AC101:AE101"/>
    <mergeCell ref="A102:F102"/>
    <mergeCell ref="G102:AB102"/>
    <mergeCell ref="A104:F104"/>
    <mergeCell ref="A105:F106"/>
    <mergeCell ref="G105:J106"/>
    <mergeCell ref="K105:AE106"/>
    <mergeCell ref="A101:F101"/>
    <mergeCell ref="G101:AB101"/>
    <mergeCell ref="A103:F103"/>
    <mergeCell ref="G103:AB103"/>
    <mergeCell ref="AC103:AE103"/>
    <mergeCell ref="T91:V91"/>
    <mergeCell ref="L93:N94"/>
    <mergeCell ref="X93:Z94"/>
  </mergeCells>
  <phoneticPr fontId="1"/>
  <dataValidations count="1">
    <dataValidation type="list" allowBlank="1" showInputMessage="1" showErrorMessage="1" sqref="O14:Q14 O10:Q10 O18:Q25" xr:uid="{00000000-0002-0000-0000-000000000000}">
      <formula1>"○"</formula1>
    </dataValidation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5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SKYSEAチェックシート</vt:lpstr>
      <vt:lpstr>SKYSEAチェックシート!Print_Area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SKYSEA Client View 導入前チェックシート</dc:title>
  <dc:creator/>
  <cp:lastModifiedBy/>
  <cp:lastPrinted>2010-09-14T08:16:34Z</cp:lastPrinted>
  <dcterms:created xsi:type="dcterms:W3CDTF">1900-12-31T15:00:00Z</dcterms:created>
  <dcterms:modified xsi:type="dcterms:W3CDTF">2020-04-16T07:31:57Z</dcterms:modified>
</cp:coreProperties>
</file>